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19980" windowHeight="7815"/>
  </bookViews>
  <sheets>
    <sheet name="Equipment hire" sheetId="1" r:id="rId1"/>
  </sheets>
  <definedNames>
    <definedName name="_xlnm._FilterDatabase" localSheetId="0" hidden="1">'Equipment hire'!$B$49:$F$393</definedName>
    <definedName name="IQ_ADDIN" hidden="1">"AUTO"</definedName>
    <definedName name="_xlnm.Print_Area" localSheetId="0">'Equipment hire'!$A$1:$G$402</definedName>
  </definedNames>
  <calcPr calcId="145621"/>
</workbook>
</file>

<file path=xl/calcChain.xml><?xml version="1.0" encoding="utf-8"?>
<calcChain xmlns="http://schemas.openxmlformats.org/spreadsheetml/2006/main">
  <c r="C383" i="1" l="1"/>
  <c r="C384" i="1"/>
  <c r="C385" i="1"/>
  <c r="C386" i="1"/>
  <c r="C382" i="1"/>
  <c r="E259" i="1"/>
  <c r="E222" i="1"/>
  <c r="E211" i="1"/>
  <c r="E175" i="1"/>
  <c r="E156" i="1"/>
  <c r="D262" i="1"/>
  <c r="F262" i="1"/>
  <c r="D266" i="1"/>
  <c r="D265" i="1"/>
  <c r="F265" i="1"/>
  <c r="D286" i="1"/>
  <c r="F286" i="1"/>
  <c r="D282" i="1"/>
  <c r="D283" i="1"/>
  <c r="D284" i="1"/>
  <c r="D285" i="1"/>
  <c r="D287" i="1"/>
  <c r="D288" i="1"/>
  <c r="D289" i="1"/>
  <c r="D290" i="1"/>
  <c r="D291" i="1"/>
  <c r="D292" i="1"/>
  <c r="D293" i="1"/>
  <c r="D294" i="1"/>
  <c r="D295" i="1"/>
  <c r="D296" i="1"/>
  <c r="D297" i="1"/>
  <c r="D281" i="1"/>
  <c r="D254" i="1"/>
  <c r="D241" i="1"/>
  <c r="D236" i="1"/>
  <c r="D226" i="1"/>
  <c r="D225" i="1"/>
  <c r="E349" i="1"/>
  <c r="C34" i="1" s="1"/>
  <c r="F350" i="1"/>
  <c r="F366" i="1"/>
  <c r="F367" i="1"/>
  <c r="F370" i="1"/>
  <c r="F365" i="1"/>
  <c r="F363" i="1"/>
  <c r="F359" i="1"/>
  <c r="F361" i="1"/>
  <c r="F375" i="1"/>
  <c r="F371" i="1"/>
  <c r="F376" i="1"/>
  <c r="F374" i="1"/>
  <c r="F355" i="1"/>
  <c r="F373" i="1"/>
  <c r="F372" i="1"/>
  <c r="F369" i="1"/>
  <c r="F364" i="1"/>
  <c r="F362" i="1"/>
  <c r="F358" i="1"/>
  <c r="F360" i="1"/>
  <c r="F351" i="1"/>
  <c r="F356" i="1"/>
  <c r="F368" i="1"/>
  <c r="F354" i="1"/>
  <c r="F353" i="1"/>
  <c r="F357" i="1"/>
  <c r="F352" i="1"/>
  <c r="F349" i="1" l="1"/>
  <c r="F34" i="1" s="1"/>
  <c r="D213" i="1" l="1"/>
  <c r="D214" i="1"/>
  <c r="D215" i="1"/>
  <c r="D216" i="1"/>
  <c r="D217" i="1"/>
  <c r="D218" i="1"/>
  <c r="D219" i="1"/>
  <c r="D220" i="1"/>
  <c r="D221" i="1"/>
  <c r="D212" i="1"/>
  <c r="F201" i="1"/>
  <c r="D201" i="1"/>
  <c r="E195" i="1"/>
  <c r="C24" i="1" s="1"/>
  <c r="E203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6" i="1"/>
  <c r="D191" i="1"/>
  <c r="D192" i="1"/>
  <c r="D193" i="1"/>
  <c r="D194" i="1"/>
  <c r="D200" i="1"/>
  <c r="D202" i="1"/>
  <c r="D329" i="1"/>
  <c r="D330" i="1"/>
  <c r="D331" i="1"/>
  <c r="D332" i="1"/>
  <c r="D333" i="1"/>
  <c r="D334" i="1"/>
  <c r="D335" i="1"/>
  <c r="D336" i="1"/>
  <c r="D338" i="1"/>
  <c r="D339" i="1"/>
  <c r="D340" i="1"/>
  <c r="D341" i="1"/>
  <c r="D342" i="1"/>
  <c r="D343" i="1"/>
  <c r="D344" i="1"/>
  <c r="D345" i="1"/>
  <c r="D346" i="1"/>
  <c r="D347" i="1"/>
  <c r="D348" i="1"/>
  <c r="D328" i="1"/>
  <c r="D317" i="1"/>
  <c r="D318" i="1"/>
  <c r="D319" i="1"/>
  <c r="D320" i="1"/>
  <c r="D321" i="1"/>
  <c r="D322" i="1"/>
  <c r="D323" i="1"/>
  <c r="D324" i="1"/>
  <c r="D325" i="1"/>
  <c r="D326" i="1"/>
  <c r="D316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299" i="1"/>
  <c r="D261" i="1"/>
  <c r="D267" i="1"/>
  <c r="D268" i="1"/>
  <c r="D269" i="1"/>
  <c r="D273" i="1"/>
  <c r="D275" i="1"/>
  <c r="D277" i="1"/>
  <c r="D278" i="1"/>
  <c r="D274" i="1"/>
  <c r="D279" i="1"/>
  <c r="D276" i="1"/>
  <c r="D272" i="1"/>
  <c r="D271" i="1"/>
  <c r="D270" i="1"/>
  <c r="D264" i="1"/>
  <c r="D263" i="1"/>
  <c r="D260" i="1"/>
  <c r="D224" i="1"/>
  <c r="D227" i="1"/>
  <c r="D228" i="1"/>
  <c r="D229" i="1"/>
  <c r="D230" i="1"/>
  <c r="D231" i="1"/>
  <c r="D232" i="1"/>
  <c r="D233" i="1"/>
  <c r="D234" i="1"/>
  <c r="D235" i="1"/>
  <c r="D237" i="1"/>
  <c r="D238" i="1"/>
  <c r="D239" i="1"/>
  <c r="D240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5" i="1"/>
  <c r="D256" i="1"/>
  <c r="D257" i="1"/>
  <c r="D258" i="1"/>
  <c r="D223" i="1"/>
  <c r="D205" i="1"/>
  <c r="D206" i="1"/>
  <c r="D207" i="1"/>
  <c r="D208" i="1"/>
  <c r="D209" i="1"/>
  <c r="D210" i="1"/>
  <c r="D204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97" i="1"/>
  <c r="D198" i="1"/>
  <c r="D199" i="1"/>
  <c r="D172" i="1"/>
  <c r="D173" i="1"/>
  <c r="D174" i="1"/>
  <c r="D157" i="1"/>
  <c r="D147" i="1"/>
  <c r="D148" i="1"/>
  <c r="D149" i="1"/>
  <c r="D150" i="1"/>
  <c r="D151" i="1"/>
  <c r="D152" i="1"/>
  <c r="D153" i="1"/>
  <c r="D154" i="1"/>
  <c r="D155" i="1"/>
  <c r="D146" i="1"/>
  <c r="D135" i="1"/>
  <c r="D136" i="1"/>
  <c r="D137" i="1"/>
  <c r="D138" i="1"/>
  <c r="D139" i="1"/>
  <c r="D140" i="1"/>
  <c r="D141" i="1"/>
  <c r="D142" i="1"/>
  <c r="D143" i="1"/>
  <c r="D144" i="1"/>
  <c r="D134" i="1"/>
  <c r="D124" i="1"/>
  <c r="D125" i="1"/>
  <c r="D126" i="1"/>
  <c r="D127" i="1"/>
  <c r="D128" i="1"/>
  <c r="D129" i="1"/>
  <c r="D130" i="1"/>
  <c r="D131" i="1"/>
  <c r="D132" i="1"/>
  <c r="D123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05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8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52" i="1"/>
  <c r="D53" i="1"/>
  <c r="D54" i="1"/>
  <c r="D55" i="1"/>
  <c r="D56" i="1"/>
  <c r="D51" i="1"/>
  <c r="F331" i="1" l="1"/>
  <c r="F257" i="1"/>
  <c r="F258" i="1"/>
  <c r="F224" i="1"/>
  <c r="F173" i="1"/>
  <c r="F199" i="1"/>
  <c r="F172" i="1"/>
  <c r="F174" i="1"/>
  <c r="F334" i="1"/>
  <c r="F329" i="1"/>
  <c r="F345" i="1"/>
  <c r="F342" i="1"/>
  <c r="F338" i="1"/>
  <c r="F82" i="1"/>
  <c r="F81" i="1"/>
  <c r="F80" i="1"/>
  <c r="F347" i="1"/>
  <c r="F346" i="1"/>
  <c r="F344" i="1"/>
  <c r="F343" i="1"/>
  <c r="F341" i="1"/>
  <c r="F340" i="1"/>
  <c r="F339" i="1"/>
  <c r="F221" i="1"/>
  <c r="F336" i="1"/>
  <c r="F335" i="1"/>
  <c r="F333" i="1"/>
  <c r="F330" i="1"/>
  <c r="F328" i="1"/>
  <c r="F348" i="1"/>
  <c r="F332" i="1"/>
  <c r="E327" i="1"/>
  <c r="C30" i="1" s="1"/>
  <c r="F326" i="1"/>
  <c r="F325" i="1"/>
  <c r="F324" i="1"/>
  <c r="F323" i="1"/>
  <c r="F322" i="1"/>
  <c r="F321" i="1"/>
  <c r="F320" i="1"/>
  <c r="F319" i="1"/>
  <c r="F318" i="1"/>
  <c r="F317" i="1"/>
  <c r="F316" i="1"/>
  <c r="E315" i="1"/>
  <c r="C33" i="1" s="1"/>
  <c r="F314" i="1"/>
  <c r="F313" i="1"/>
  <c r="F312" i="1"/>
  <c r="F311" i="1"/>
  <c r="F310" i="1"/>
  <c r="F309" i="1"/>
  <c r="F308" i="1"/>
  <c r="F307" i="1"/>
  <c r="F306" i="1"/>
  <c r="F305" i="1"/>
  <c r="F304" i="1"/>
  <c r="F303" i="1"/>
  <c r="F302" i="1"/>
  <c r="F301" i="1"/>
  <c r="F300" i="1"/>
  <c r="F299" i="1"/>
  <c r="E298" i="1"/>
  <c r="C32" i="1" s="1"/>
  <c r="F297" i="1"/>
  <c r="F296" i="1"/>
  <c r="F295" i="1"/>
  <c r="F294" i="1"/>
  <c r="F293" i="1"/>
  <c r="F292" i="1"/>
  <c r="F291" i="1"/>
  <c r="F290" i="1"/>
  <c r="F289" i="1"/>
  <c r="F288" i="1"/>
  <c r="F287" i="1"/>
  <c r="F285" i="1"/>
  <c r="F284" i="1"/>
  <c r="F283" i="1"/>
  <c r="F282" i="1"/>
  <c r="F281" i="1"/>
  <c r="E280" i="1"/>
  <c r="C28" i="1" s="1"/>
  <c r="F279" i="1"/>
  <c r="F278" i="1"/>
  <c r="F277" i="1"/>
  <c r="F276" i="1"/>
  <c r="F275" i="1"/>
  <c r="F274" i="1"/>
  <c r="F273" i="1"/>
  <c r="F272" i="1"/>
  <c r="F271" i="1"/>
  <c r="F270" i="1"/>
  <c r="F269" i="1"/>
  <c r="F268" i="1"/>
  <c r="F267" i="1"/>
  <c r="F264" i="1"/>
  <c r="F263" i="1"/>
  <c r="F261" i="1"/>
  <c r="F260" i="1"/>
  <c r="C29" i="1"/>
  <c r="F256" i="1"/>
  <c r="F255" i="1"/>
  <c r="F254" i="1"/>
  <c r="F253" i="1"/>
  <c r="F252" i="1"/>
  <c r="F251" i="1"/>
  <c r="F250" i="1"/>
  <c r="F249" i="1"/>
  <c r="F248" i="1"/>
  <c r="F247" i="1"/>
  <c r="F246" i="1"/>
  <c r="F245" i="1"/>
  <c r="F244" i="1"/>
  <c r="F243" i="1"/>
  <c r="F242" i="1"/>
  <c r="F241" i="1"/>
  <c r="F240" i="1"/>
  <c r="F239" i="1"/>
  <c r="F238" i="1"/>
  <c r="F237" i="1"/>
  <c r="F236" i="1"/>
  <c r="F235" i="1"/>
  <c r="F234" i="1"/>
  <c r="F233" i="1"/>
  <c r="F232" i="1"/>
  <c r="F231" i="1"/>
  <c r="F230" i="1"/>
  <c r="F229" i="1"/>
  <c r="F228" i="1"/>
  <c r="F227" i="1"/>
  <c r="F226" i="1"/>
  <c r="F225" i="1"/>
  <c r="F223" i="1"/>
  <c r="C31" i="1"/>
  <c r="F220" i="1"/>
  <c r="F219" i="1"/>
  <c r="F218" i="1"/>
  <c r="F217" i="1"/>
  <c r="F216" i="1"/>
  <c r="F215" i="1"/>
  <c r="F214" i="1"/>
  <c r="F213" i="1"/>
  <c r="F212" i="1"/>
  <c r="C26" i="1"/>
  <c r="F210" i="1"/>
  <c r="F209" i="1"/>
  <c r="F208" i="1"/>
  <c r="F207" i="1"/>
  <c r="F206" i="1"/>
  <c r="F205" i="1"/>
  <c r="F204" i="1"/>
  <c r="C27" i="1"/>
  <c r="F202" i="1"/>
  <c r="F200" i="1"/>
  <c r="F194" i="1"/>
  <c r="F193" i="1"/>
  <c r="F192" i="1"/>
  <c r="F191" i="1"/>
  <c r="F196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C25" i="1"/>
  <c r="F198" i="1"/>
  <c r="F197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C23" i="1"/>
  <c r="F155" i="1"/>
  <c r="F154" i="1"/>
  <c r="F153" i="1"/>
  <c r="F152" i="1"/>
  <c r="F151" i="1"/>
  <c r="F150" i="1"/>
  <c r="F149" i="1"/>
  <c r="F148" i="1"/>
  <c r="F147" i="1"/>
  <c r="F146" i="1"/>
  <c r="E145" i="1"/>
  <c r="C22" i="1" s="1"/>
  <c r="F144" i="1"/>
  <c r="F143" i="1"/>
  <c r="F142" i="1"/>
  <c r="F141" i="1"/>
  <c r="F140" i="1"/>
  <c r="F139" i="1"/>
  <c r="F138" i="1"/>
  <c r="F137" i="1"/>
  <c r="F136" i="1"/>
  <c r="F135" i="1"/>
  <c r="F134" i="1"/>
  <c r="E133" i="1"/>
  <c r="C20" i="1" s="1"/>
  <c r="F132" i="1"/>
  <c r="F131" i="1"/>
  <c r="F130" i="1"/>
  <c r="F129" i="1"/>
  <c r="F128" i="1"/>
  <c r="F127" i="1"/>
  <c r="F126" i="1"/>
  <c r="F125" i="1"/>
  <c r="F124" i="1"/>
  <c r="F123" i="1"/>
  <c r="E122" i="1"/>
  <c r="C17" i="1" s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E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E85" i="1"/>
  <c r="C19" i="1" s="1"/>
  <c r="F84" i="1"/>
  <c r="F83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E50" i="1"/>
  <c r="C16" i="1" s="1"/>
  <c r="F156" i="1" l="1"/>
  <c r="F175" i="1"/>
  <c r="F211" i="1"/>
  <c r="F222" i="1"/>
  <c r="F195" i="1"/>
  <c r="F24" i="1" s="1"/>
  <c r="F203" i="1"/>
  <c r="F27" i="1" s="1"/>
  <c r="F337" i="1"/>
  <c r="D337" i="1"/>
  <c r="F280" i="1"/>
  <c r="F28" i="1" s="1"/>
  <c r="F315" i="1"/>
  <c r="F33" i="1" s="1"/>
  <c r="F327" i="1"/>
  <c r="F30" i="1" s="1"/>
  <c r="F133" i="1"/>
  <c r="F20" i="1" s="1"/>
  <c r="F122" i="1"/>
  <c r="F17" i="1" s="1"/>
  <c r="F25" i="1"/>
  <c r="F26" i="1"/>
  <c r="F85" i="1"/>
  <c r="F19" i="1" s="1"/>
  <c r="F104" i="1"/>
  <c r="F21" i="1" s="1"/>
  <c r="F259" i="1"/>
  <c r="F29" i="1" s="1"/>
  <c r="F298" i="1"/>
  <c r="F32" i="1" s="1"/>
  <c r="F31" i="1"/>
  <c r="C36" i="1"/>
  <c r="C40" i="1" s="1"/>
  <c r="F145" i="1"/>
  <c r="F22" i="1" s="1"/>
  <c r="F50" i="1"/>
  <c r="F16" i="1" s="1"/>
  <c r="F23" i="1" l="1"/>
  <c r="F18" i="1"/>
  <c r="F15" i="1"/>
  <c r="F36" i="1" l="1"/>
  <c r="F37" i="1" l="1"/>
  <c r="F40" i="1" s="1"/>
</calcChain>
</file>

<file path=xl/sharedStrings.xml><?xml version="1.0" encoding="utf-8"?>
<sst xmlns="http://schemas.openxmlformats.org/spreadsheetml/2006/main" count="393" uniqueCount="377">
  <si>
    <t>Please select quantities from list below - (yellow column)</t>
  </si>
  <si>
    <t>Equipment Hire Summary</t>
  </si>
  <si>
    <t>DATE OF FUNCTION:</t>
  </si>
  <si>
    <t>CUSTOMER NAME:</t>
  </si>
  <si>
    <t>CELL:</t>
  </si>
  <si>
    <t>ADDRESS:</t>
  </si>
  <si>
    <t>EMAIL:</t>
  </si>
  <si>
    <t>Items</t>
  </si>
  <si>
    <t>Rand</t>
  </si>
  <si>
    <t>Crockery</t>
  </si>
  <si>
    <t>Royal Porcelain</t>
  </si>
  <si>
    <t>Cutlery</t>
  </si>
  <si>
    <t>Beaded</t>
  </si>
  <si>
    <t>Glasses</t>
  </si>
  <si>
    <t>Silverware</t>
  </si>
  <si>
    <t>Tables and Chairs</t>
  </si>
  <si>
    <t>Linen</t>
  </si>
  <si>
    <t>Marquee or gazebos</t>
  </si>
  <si>
    <t>Bar equipment</t>
  </si>
  <si>
    <t>Cooking equipment</t>
  </si>
  <si>
    <t>Serving equipment</t>
  </si>
  <si>
    <t>Extras</t>
  </si>
  <si>
    <t>Tableware</t>
  </si>
  <si>
    <t>Prop Hire</t>
  </si>
  <si>
    <t>Lights and equipment</t>
  </si>
  <si>
    <t>Sub total</t>
  </si>
  <si>
    <t>Delivery fee</t>
  </si>
  <si>
    <t>Deposit</t>
  </si>
  <si>
    <t>Total</t>
  </si>
  <si>
    <t>SHORTAGE, BREAKAGES, BURN HOLES, WAX DAMAGES ETC WILL BE CHARGED FOR.</t>
  </si>
  <si>
    <t>Equipment Hire List</t>
  </si>
  <si>
    <t>Category</t>
  </si>
  <si>
    <t>PRICE</t>
  </si>
  <si>
    <t xml:space="preserve">QTY </t>
  </si>
  <si>
    <t>Value</t>
  </si>
  <si>
    <t>Comments</t>
  </si>
  <si>
    <t>CROCKERY</t>
  </si>
  <si>
    <t>Dinner Plate 25cm</t>
  </si>
  <si>
    <t>Fish Plate 23cm</t>
  </si>
  <si>
    <t>Side Plate</t>
  </si>
  <si>
    <t>Dessert Bowl</t>
  </si>
  <si>
    <t>Soup Plate</t>
  </si>
  <si>
    <t>Soup Bowl &amp; Saucer</t>
  </si>
  <si>
    <t>Pasta Plate</t>
  </si>
  <si>
    <t>Cup &amp; Saucer</t>
  </si>
  <si>
    <t>Espresso Cup &amp; Saucer</t>
  </si>
  <si>
    <t>Coffee Mug</t>
  </si>
  <si>
    <t>Ramekin</t>
  </si>
  <si>
    <t>Cuisine Plate 30cm</t>
  </si>
  <si>
    <t>Milk Jug S</t>
  </si>
  <si>
    <t>Milk Jug L</t>
  </si>
  <si>
    <t>Butter Pad</t>
  </si>
  <si>
    <t>Sugar Bowl &amp; Lid</t>
  </si>
  <si>
    <t>Tea/Coffee Pot</t>
  </si>
  <si>
    <t>Salt &amp; Pepper</t>
  </si>
  <si>
    <t>Silver Tea Pot</t>
  </si>
  <si>
    <t>Tin Pot</t>
  </si>
  <si>
    <t>Chinese Spoon</t>
  </si>
  <si>
    <t>chinese bowl small</t>
  </si>
  <si>
    <t>Chinese Bowl med</t>
  </si>
  <si>
    <t>Chinese Bowl Large</t>
  </si>
  <si>
    <t>Chinese Plate</t>
  </si>
  <si>
    <t>Chinese Tea Pot</t>
  </si>
  <si>
    <t>Square Plates</t>
  </si>
  <si>
    <t>Square Side Plate</t>
  </si>
  <si>
    <t>Black Plate</t>
  </si>
  <si>
    <t>Black Side Plate</t>
  </si>
  <si>
    <t>CUTLERY</t>
  </si>
  <si>
    <t>Table Knife</t>
  </si>
  <si>
    <t>Table Fork</t>
  </si>
  <si>
    <t>Dessert Spoon</t>
  </si>
  <si>
    <t>Dessert/Side Knife</t>
  </si>
  <si>
    <t>Dessert Fork</t>
  </si>
  <si>
    <t>Cake Fork</t>
  </si>
  <si>
    <t>Fish Fork</t>
  </si>
  <si>
    <t>Fish Knife</t>
  </si>
  <si>
    <t>Soup Spoon</t>
  </si>
  <si>
    <t>Steak Knife</t>
  </si>
  <si>
    <t>Tea Spoon</t>
  </si>
  <si>
    <t>Sugar Spoon</t>
  </si>
  <si>
    <t>Mocca Teaspoon</t>
  </si>
  <si>
    <t>Bread Knife</t>
  </si>
  <si>
    <t>Bridal Cake Knife and Lifter</t>
  </si>
  <si>
    <t>Carving Knife</t>
  </si>
  <si>
    <t>Carving Fork</t>
  </si>
  <si>
    <t xml:space="preserve">Birthday Cake Knife </t>
  </si>
  <si>
    <t>GLASSES</t>
  </si>
  <si>
    <t>Beer</t>
  </si>
  <si>
    <t>Champagne Flute</t>
  </si>
  <si>
    <t>Cocktail Hurricane</t>
  </si>
  <si>
    <t>Cognac</t>
  </si>
  <si>
    <t>Hiball (cold drink)</t>
  </si>
  <si>
    <t>Irish Coffee</t>
  </si>
  <si>
    <t>Martini</t>
  </si>
  <si>
    <t>Pilsner</t>
  </si>
  <si>
    <t>Red Wine</t>
  </si>
  <si>
    <t>Sherry</t>
  </si>
  <si>
    <t>Shooter</t>
  </si>
  <si>
    <t>Whisky</t>
  </si>
  <si>
    <t>White Wine</t>
  </si>
  <si>
    <t>Zombie</t>
  </si>
  <si>
    <t>Milk Shake Glass</t>
  </si>
  <si>
    <t>Breakfast Juice Glass</t>
  </si>
  <si>
    <t>Margareta glass</t>
  </si>
  <si>
    <t>CROCKERY ROYAL PROCELAIN</t>
  </si>
  <si>
    <t>Royal Porcelain Dinner Plate</t>
  </si>
  <si>
    <t>Royal Porcelain Fish Plate</t>
  </si>
  <si>
    <t>Royal Porcelain Side Plate</t>
  </si>
  <si>
    <t>Royal Porcelain Dessert Bowl</t>
  </si>
  <si>
    <t>Royal Porcelain Cup &amp; Saucer</t>
  </si>
  <si>
    <t>Royal Salt &amp; Pepper</t>
  </si>
  <si>
    <t>Royal Porcelain Milk Jug</t>
  </si>
  <si>
    <t>Royal Porcelain Soup Plate</t>
  </si>
  <si>
    <t>Royal Porcelain Sugar Bowl</t>
  </si>
  <si>
    <t>Royal Porcelain Tea/Coffee Pot</t>
  </si>
  <si>
    <t>CUTLERY BEADED</t>
  </si>
  <si>
    <t>Beaded Table Fork</t>
  </si>
  <si>
    <t>Beaded Table Knife</t>
  </si>
  <si>
    <t>Beaded Steak Knife</t>
  </si>
  <si>
    <t>Beaded Dessert Spoon</t>
  </si>
  <si>
    <t>Beaded Dessert Fork</t>
  </si>
  <si>
    <t>Beaded Dessert Knife</t>
  </si>
  <si>
    <t>Beaded Fish Fork</t>
  </si>
  <si>
    <t>Beaded Fish Knife</t>
  </si>
  <si>
    <t>Beaded Cake Fork</t>
  </si>
  <si>
    <t>Beaded Teaspoon</t>
  </si>
  <si>
    <t>Beaded Soup Spoon</t>
  </si>
  <si>
    <t>SILVERWARE</t>
  </si>
  <si>
    <t>Butter Dish</t>
  </si>
  <si>
    <t>Silver Tray</t>
  </si>
  <si>
    <t>Silver Bread Basket</t>
  </si>
  <si>
    <t>Silver Meat Tong</t>
  </si>
  <si>
    <t>Silver Oval Bowl</t>
  </si>
  <si>
    <t>Mirror Tray</t>
  </si>
  <si>
    <t>Salad Tong</t>
  </si>
  <si>
    <t>Serving Spoon</t>
  </si>
  <si>
    <t>Silver Snack Bowl</t>
  </si>
  <si>
    <t>TABLES AND CHAIRS</t>
  </si>
  <si>
    <t>Trestle Table 1,8m x 0,75m   (8 pax)</t>
  </si>
  <si>
    <t>Round Table 1.8m    (10 pax)</t>
  </si>
  <si>
    <t>Round Table 1.6m    ( 8 pax)</t>
  </si>
  <si>
    <t>Round Table 1.2m    ( 6 pax)</t>
  </si>
  <si>
    <t>Cocktail Table 60cm</t>
  </si>
  <si>
    <t>Cocktail Table 90cm</t>
  </si>
  <si>
    <t>Conference Chair blue</t>
  </si>
  <si>
    <t>Conference Chair black</t>
  </si>
  <si>
    <t>Chair White Plastic Armless</t>
  </si>
  <si>
    <t>Chair Black Plastic Armless</t>
  </si>
  <si>
    <t>Tiffany Chair</t>
  </si>
  <si>
    <t>Tiffany Chair - Mini /Kid</t>
  </si>
  <si>
    <t>Bar Stool</t>
  </si>
  <si>
    <t>Conference Table</t>
  </si>
  <si>
    <t>Kiddies Chairs - Jolly Square backed.</t>
  </si>
  <si>
    <t>Kiddies table 90cm x 90cm</t>
  </si>
  <si>
    <t>TABLE LINEN</t>
  </si>
  <si>
    <t>Trestle Table Cloth 1.35 x 2.3m</t>
  </si>
  <si>
    <t>Trestle Floor Length Table Cloth</t>
  </si>
  <si>
    <t>Round 2.3 Cloth  (For 1.2 or 1.6 Rnd Table)</t>
  </si>
  <si>
    <t>Round 3m Cloth  (For 1.6 or 1.8 Rnd Table)</t>
  </si>
  <si>
    <t>Round 3.3m Cloth  (For 1.8 Rnd Table)</t>
  </si>
  <si>
    <t>Round 3.3m Damask Cloth</t>
  </si>
  <si>
    <t>Round Organza 3m Cloth</t>
  </si>
  <si>
    <t>Cocktail Stretch Table Cloths</t>
  </si>
  <si>
    <t>Overlay Linen 1.15m x 1.15m</t>
  </si>
  <si>
    <t>Overlay Organza 1.15m x 1.15m</t>
  </si>
  <si>
    <t>Sash/Tie Back/ Runners (30cm x 2.3m)</t>
  </si>
  <si>
    <t>Chair Cover Stretch</t>
  </si>
  <si>
    <t>Draping 10m x 1.5m</t>
  </si>
  <si>
    <t>Lace overlay</t>
  </si>
  <si>
    <t>Buffet Skirts</t>
  </si>
  <si>
    <t>Kiddies Chair Covers - Various</t>
  </si>
  <si>
    <t>Runners (2.3m x 60cm)</t>
  </si>
  <si>
    <t>Bar Chair Cover</t>
  </si>
  <si>
    <t>Bridal Floorlength</t>
  </si>
  <si>
    <t>Bridal 3.3m Round</t>
  </si>
  <si>
    <t>Birthday banner</t>
  </si>
  <si>
    <t>Birthday flags - linen</t>
  </si>
  <si>
    <t>BAR EQUIPMENT</t>
  </si>
  <si>
    <t>Bar Bath - Plastic</t>
  </si>
  <si>
    <t>Cork Screw</t>
  </si>
  <si>
    <t>Ice Bucket</t>
  </si>
  <si>
    <t>Ice Bucket Stand</t>
  </si>
  <si>
    <t>Ice Tongs</t>
  </si>
  <si>
    <t>Tot Measure</t>
  </si>
  <si>
    <t>Waiters Non Slip Tray</t>
  </si>
  <si>
    <t>MARQUEE</t>
  </si>
  <si>
    <t>1 Section 6 x 3.4 (+- 20 People)</t>
  </si>
  <si>
    <t>2 Section 6 x 6.8 (+- 40 People)</t>
  </si>
  <si>
    <t>3 Section 6 x 10.2(+-60 People)</t>
  </si>
  <si>
    <t>4 Section 6 x 13.6 (+- 80 People)</t>
  </si>
  <si>
    <t>Marquee 9 x 6</t>
  </si>
  <si>
    <t>Marquee 9 x 9</t>
  </si>
  <si>
    <t>Marquee 9 x 12</t>
  </si>
  <si>
    <t>Marquee 9 x 15</t>
  </si>
  <si>
    <t>Gazebo 4x4</t>
  </si>
  <si>
    <t>TABLEWARE</t>
  </si>
  <si>
    <t>Bread Basket - Wire</t>
  </si>
  <si>
    <t>Cake Stand 3 Tier (Cup Cakes)</t>
  </si>
  <si>
    <t>Cake stand 3 Tier (Cup Cakes)Large</t>
  </si>
  <si>
    <t>Cake Stands Single</t>
  </si>
  <si>
    <t>Cake Stand - spiral</t>
  </si>
  <si>
    <t>Cake Stand - Ferris wheel</t>
  </si>
  <si>
    <t>Candle Holder - teelights</t>
  </si>
  <si>
    <t>Cup cake stand  -  records</t>
  </si>
  <si>
    <t>Horn of Plenty</t>
  </si>
  <si>
    <t>Punch Bowl</t>
  </si>
  <si>
    <t>Rec Platter</t>
  </si>
  <si>
    <t>Vases Various</t>
  </si>
  <si>
    <t>Vase Martini</t>
  </si>
  <si>
    <t>Water Jug</t>
  </si>
  <si>
    <t>Salad Bowl L 27cm</t>
  </si>
  <si>
    <t>Salad Bowl M 23cm</t>
  </si>
  <si>
    <t>Salad Bowl White</t>
  </si>
  <si>
    <t>Silver Candelabras</t>
  </si>
  <si>
    <t>Silver Serviette Rings</t>
  </si>
  <si>
    <t>Table Number Menu Holders Silver</t>
  </si>
  <si>
    <t>Round/Square Mirror 50cm</t>
  </si>
  <si>
    <t>Mirror Box Lrg</t>
  </si>
  <si>
    <t>Mirror Box Med</t>
  </si>
  <si>
    <t>Mirror Box Sml</t>
  </si>
  <si>
    <t>Candle Holder Black</t>
  </si>
  <si>
    <t>Candle Holder Crystal</t>
  </si>
  <si>
    <t>Vase Cylinder</t>
  </si>
  <si>
    <t>Vase Square 12cm</t>
  </si>
  <si>
    <t>Vase Square 10cm</t>
  </si>
  <si>
    <t>Vase Square 7cm</t>
  </si>
  <si>
    <t>Silver Candelaberas</t>
  </si>
  <si>
    <t>Under/base plate  gold/black/red</t>
  </si>
  <si>
    <t>Under/Base plate   silver</t>
  </si>
  <si>
    <t>SERVING EQUIPMENT</t>
  </si>
  <si>
    <t>Braai Tongs</t>
  </si>
  <si>
    <t>Cake Lifter</t>
  </si>
  <si>
    <t>Ice Cream Scoop</t>
  </si>
  <si>
    <t>Rectangle Steel Tray</t>
  </si>
  <si>
    <t>Round Steel Tray</t>
  </si>
  <si>
    <t>Salad Sets  (Spoon &amp; fork)</t>
  </si>
  <si>
    <t>Salad Tongs</t>
  </si>
  <si>
    <t>Soup Ladle</t>
  </si>
  <si>
    <t>Salad Sets (Spoon &amp; fork)</t>
  </si>
  <si>
    <t>Square Platter Lrg</t>
  </si>
  <si>
    <t>Sea Shells</t>
  </si>
  <si>
    <t>Salad Bowl Wood</t>
  </si>
  <si>
    <t>Salad Bowl Oval white</t>
  </si>
  <si>
    <t>Salad Bowl EXL 30cm</t>
  </si>
  <si>
    <t>Flask / Air pot 4litre</t>
  </si>
  <si>
    <t>Cocktail Shakers</t>
  </si>
  <si>
    <t>COOKING EQUIP</t>
  </si>
  <si>
    <t>Baine Marie</t>
  </si>
  <si>
    <t>Barrel Braai</t>
  </si>
  <si>
    <t>Carvery Unit</t>
  </si>
  <si>
    <t>Chaffing Dish Oval</t>
  </si>
  <si>
    <t>Chaffing Dish Rect</t>
  </si>
  <si>
    <t>Cooking Pots</t>
  </si>
  <si>
    <t>Fondue Pot</t>
  </si>
  <si>
    <t>Hot Tray</t>
  </si>
  <si>
    <t>Spit Braai</t>
  </si>
  <si>
    <t>Urn</t>
  </si>
  <si>
    <t>Roll Top Chaffing Dish Rect</t>
  </si>
  <si>
    <t>Roll Top Chaffing Dish Round</t>
  </si>
  <si>
    <t>Gas Spit braai</t>
  </si>
  <si>
    <t>Chip Fryer</t>
  </si>
  <si>
    <t>Flat Cooking Plate</t>
  </si>
  <si>
    <t>Gas cookers</t>
  </si>
  <si>
    <t>PROP HIRE</t>
  </si>
  <si>
    <t>Over sized cards</t>
  </si>
  <si>
    <t>Over Sized Dice</t>
  </si>
  <si>
    <t>African Drums</t>
  </si>
  <si>
    <t>Large Tea Cups</t>
  </si>
  <si>
    <t>Continental pillows</t>
  </si>
  <si>
    <t>Feathers Various</t>
  </si>
  <si>
    <t>Supersized popcorn boxes</t>
  </si>
  <si>
    <t>Carnival Cart</t>
  </si>
  <si>
    <t>Carnival cart draping</t>
  </si>
  <si>
    <t>Carnival stalls</t>
  </si>
  <si>
    <t>Carnival gazebos and draping</t>
  </si>
  <si>
    <t xml:space="preserve">Red carpet runner 3m x 1.5 </t>
  </si>
  <si>
    <t>Soldier props</t>
  </si>
  <si>
    <t>Camo net</t>
  </si>
  <si>
    <t>Wall props - Photo booth</t>
  </si>
  <si>
    <t>Prop stands</t>
  </si>
  <si>
    <t>Disco Ball, Pin Light and motor</t>
  </si>
  <si>
    <t>UV Flourescent lights - tube</t>
  </si>
  <si>
    <t>Fog machine - low rise fogger</t>
  </si>
  <si>
    <t>Lights for cocktail tables</t>
  </si>
  <si>
    <t>UV Spot</t>
  </si>
  <si>
    <t>Bubble machine</t>
  </si>
  <si>
    <t>Strobe light</t>
  </si>
  <si>
    <t>Par36</t>
  </si>
  <si>
    <t>T- stand</t>
  </si>
  <si>
    <t>8 beam laser</t>
  </si>
  <si>
    <t>2 beam laser</t>
  </si>
  <si>
    <t>EXTRAS</t>
  </si>
  <si>
    <t>Extention cable 15m</t>
  </si>
  <si>
    <t>two tier metal cupcake stand</t>
  </si>
  <si>
    <t>3 tier metal cupcake stand</t>
  </si>
  <si>
    <t>Dustbin</t>
  </si>
  <si>
    <t>Fairy Lights Battery 2m</t>
  </si>
  <si>
    <t>Flags Of The World</t>
  </si>
  <si>
    <t>Garden Lantern - Steel</t>
  </si>
  <si>
    <t>Hellium Gas 80-100 balloons</t>
  </si>
  <si>
    <t>Umbrella &amp; Stand 2.75m</t>
  </si>
  <si>
    <t>Mushroom Heater inc Gas</t>
  </si>
  <si>
    <t>Picnic Basket</t>
  </si>
  <si>
    <t>Picnic Blanket 1.5 x 2</t>
  </si>
  <si>
    <t>Podium</t>
  </si>
  <si>
    <t>Red Carpet 10.5m</t>
  </si>
  <si>
    <t>Stantions - Crowd Controlers</t>
  </si>
  <si>
    <t>Tin Bowls</t>
  </si>
  <si>
    <t>Tin Mugs</t>
  </si>
  <si>
    <t>Tin Plates</t>
  </si>
  <si>
    <t>Tin Salad Bowl</t>
  </si>
  <si>
    <t>LED Lights</t>
  </si>
  <si>
    <t>Plastic bowls for party table</t>
  </si>
  <si>
    <t>Red Carpet 5m</t>
  </si>
  <si>
    <t>Charcoal</t>
  </si>
  <si>
    <t>Fire Lighters</t>
  </si>
  <si>
    <t>CONDITIONS OF HIRE</t>
  </si>
  <si>
    <t>Collection/return of party goods/hired items will be discussed on delivery/collection.</t>
  </si>
  <si>
    <t>It will be the responsibility of the client to ensure that goods are well kept until collection/return, and any loss SHORTAGE, BREAKAGES, BURN HOLES, WAX DAMAGES ETC will be charged for at replacement value</t>
  </si>
  <si>
    <t>If a party is outside a standard delivery area, a fee (AA rate) will be charged for delivery and collection over and above that indicated.</t>
  </si>
  <si>
    <t>Themes and accessories may deviate from the photo's reflected in the albums and on the website.</t>
  </si>
  <si>
    <t>The equipment shall be deemed to be in the quantity stated and in good condition. Immediate notification to Hedgehog Lane of any deficiency in the quantity, defective or incorrectly delivered/collected equipment before the function is necessary.</t>
  </si>
  <si>
    <t>Received in good order</t>
  </si>
  <si>
    <t>Signed</t>
  </si>
  <si>
    <t>Date</t>
  </si>
  <si>
    <t>Residential address:</t>
  </si>
  <si>
    <t>ID number:</t>
  </si>
  <si>
    <t>Mason Jar</t>
  </si>
  <si>
    <t>Milk bottle mini</t>
  </si>
  <si>
    <t>Ottomans</t>
  </si>
  <si>
    <t>Bean Bags</t>
  </si>
  <si>
    <t xml:space="preserve">Coffee table </t>
  </si>
  <si>
    <t>Couch two seater</t>
  </si>
  <si>
    <t>Couch single</t>
  </si>
  <si>
    <t>Bird Cage</t>
  </si>
  <si>
    <t>Dance Floor</t>
  </si>
  <si>
    <t>JUMPING CASTLES</t>
  </si>
  <si>
    <t>KIDS STUFF</t>
  </si>
  <si>
    <t xml:space="preserve">Crocodile Slide </t>
  </si>
  <si>
    <t>Hi Slide</t>
  </si>
  <si>
    <t xml:space="preserve">Dolphin Slide </t>
  </si>
  <si>
    <t xml:space="preserve">Double Slide </t>
  </si>
  <si>
    <t xml:space="preserve">Single Slide </t>
  </si>
  <si>
    <t xml:space="preserve">Gladiator Slide </t>
  </si>
  <si>
    <t xml:space="preserve">Adventure Island </t>
  </si>
  <si>
    <t xml:space="preserve">Adventure Slide </t>
  </si>
  <si>
    <t xml:space="preserve">Maxi Slide </t>
  </si>
  <si>
    <t xml:space="preserve">Jungle Slide </t>
  </si>
  <si>
    <t xml:space="preserve">Musketeer Slide </t>
  </si>
  <si>
    <t xml:space="preserve">Pirate Ship </t>
  </si>
  <si>
    <t>Slide Castle</t>
  </si>
  <si>
    <t xml:space="preserve">Tropical Gladiator </t>
  </si>
  <si>
    <t>Worm Castle</t>
  </si>
  <si>
    <t>Elephant Castle</t>
  </si>
  <si>
    <t>Worm Slide</t>
  </si>
  <si>
    <t>Castle Delivery Fee</t>
  </si>
  <si>
    <t>Small Castle(Pink and green)</t>
  </si>
  <si>
    <t>Extention Cable hire</t>
  </si>
  <si>
    <t>Medium Castle (Yellow and Blue)</t>
  </si>
  <si>
    <t>Large Castle</t>
  </si>
  <si>
    <t>Obstacle Castle</t>
  </si>
  <si>
    <t>Princess Castle</t>
  </si>
  <si>
    <t>Small Castle(blue and Yellow)</t>
  </si>
  <si>
    <t>Shade Castle</t>
  </si>
  <si>
    <t>Roof castle</t>
  </si>
  <si>
    <t>Chaffing Dish Fuel</t>
  </si>
  <si>
    <t>Filter Coffee Machine</t>
  </si>
  <si>
    <t>Filter Coffee Machine Paper</t>
  </si>
  <si>
    <t>Chocolate Fountain - small</t>
  </si>
  <si>
    <t>Prices exclusive of delivery fee based on size of order and distance travelled.                                                                                                                 A handling fee may be charged</t>
  </si>
  <si>
    <t>Kids Stuff</t>
  </si>
  <si>
    <t>Jumping Castles</t>
  </si>
  <si>
    <t>Prices valid until 31/01/17</t>
  </si>
  <si>
    <t>Price</t>
  </si>
  <si>
    <t>Please complete</t>
  </si>
  <si>
    <t>LIGHTING AND EQUIPMENT</t>
  </si>
  <si>
    <t>Telephone: 072 469 3638 * Email: info@hedgehoglane.co.za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</si>
</sst>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3" formatCode="_-* #,##0.00_-;\-* #,##0.00_-;_-* &quot;-&quot;??_-;_-@_-"/>
    <numFmt numFmtId="164" formatCode="[$-F800]dddd\,\ mmmm\ dd\,\ yyyy"/>
    <numFmt numFmtId="165" formatCode="_ * #,##0.00_ ;_ * \-#,##0.00_ ;_ * &quot;-&quot;??_ ;_ @_ "/>
    <numFmt numFmtId="166" formatCode="_(* #,##0_);_(* \(#,##0\);_(* &quot;-&quot;??_);_(@_)"/>
    <numFmt numFmtId="167" formatCode="_-* #,##0_-;\-* #,##0_-;_-* &quot;-&quot;??_-;_-@_-"/>
    <numFmt numFmtId="168" formatCode="&quot;R&quot;\ #,##0.00"/>
    <numFmt numFmtId="169" formatCode="_-* #,##0.00\ _R_-;\-* #,##0.00\ _R_-;_-* &quot;-&quot;??\ _R_-;_-@_-"/>
    <numFmt numFmtId="170" formatCode="_-* #,##0.00\ &quot;R&quot;_-;\-* #,##0.00\ &quot;R&quot;_-;_-* &quot;-&quot;??\ &quot;R&quot;_-;_-@_-"/>
    <numFmt numFmtId="171" formatCode="_ &quot;R&quot;\ * #,##0.00_ ;_ &quot;R&quot;\ * \-#,##0.00_ ;_ &quot;R&quot;\ * &quot;-&quot;??_ ;_ @_ "/>
    <numFmt numFmtId="172" formatCode="[$R-1C09]\ #,##0.00;[$R-1C09]\ \-#,##0.00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i/>
      <sz val="10"/>
      <color rgb="FFFF0000"/>
      <name val="Arial"/>
      <family val="2"/>
    </font>
    <font>
      <b/>
      <sz val="18"/>
      <name val="Arial"/>
      <family val="2"/>
    </font>
    <font>
      <b/>
      <sz val="8"/>
      <color rgb="FF00000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rgb="FF000000"/>
      <name val="Arial"/>
      <family val="2"/>
    </font>
    <font>
      <sz val="9"/>
      <name val="Arial"/>
      <family val="2"/>
    </font>
    <font>
      <sz val="8"/>
      <color theme="0"/>
      <name val="Arial"/>
      <family val="2"/>
    </font>
    <font>
      <b/>
      <sz val="11"/>
      <color rgb="FF000000"/>
      <name val="Arial"/>
      <family val="2"/>
    </font>
    <font>
      <sz val="12"/>
      <name val="Arial"/>
      <family val="2"/>
    </font>
    <font>
      <u/>
      <sz val="10"/>
      <color theme="10"/>
      <name val="Arial"/>
      <family val="2"/>
    </font>
    <font>
      <u/>
      <sz val="11"/>
      <color theme="10"/>
      <name val="Calibri"/>
      <family val="2"/>
      <scheme val="minor"/>
    </font>
    <font>
      <sz val="10"/>
      <color theme="0" tint="-0.249977111117893"/>
      <name val="Arial"/>
      <family val="2"/>
    </font>
    <font>
      <b/>
      <sz val="8"/>
      <color theme="0" tint="-0.249977111117893"/>
      <name val="Arial"/>
      <family val="2"/>
    </font>
    <font>
      <b/>
      <sz val="10"/>
      <color rgb="FF2C30CA"/>
      <name val="Arial"/>
      <family val="2"/>
    </font>
    <font>
      <b/>
      <sz val="20"/>
      <color rgb="FF0070C0"/>
      <name val="Annie BTN"/>
      <family val="4"/>
    </font>
    <font>
      <b/>
      <sz val="11"/>
      <color theme="0" tint="-0.249977111117893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22"/>
      </patternFill>
    </fill>
    <fill>
      <gradientFill degree="90">
        <stop position="0">
          <color theme="0"/>
        </stop>
        <stop position="1">
          <color rgb="FF66CCFF"/>
        </stop>
      </gradient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77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2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172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172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26">
    <xf numFmtId="0" fontId="0" fillId="0" borderId="0" xfId="0"/>
    <xf numFmtId="0" fontId="3" fillId="2" borderId="0" xfId="0" applyFont="1" applyFill="1"/>
    <xf numFmtId="0" fontId="0" fillId="2" borderId="0" xfId="0" applyFill="1"/>
    <xf numFmtId="0" fontId="7" fillId="2" borderId="0" xfId="0" applyFont="1" applyFill="1" applyBorder="1" applyAlignment="1">
      <alignment vertical="top"/>
    </xf>
    <xf numFmtId="0" fontId="2" fillId="2" borderId="0" xfId="0" applyFont="1" applyFill="1" applyAlignment="1">
      <alignment horizontal="right"/>
    </xf>
    <xf numFmtId="0" fontId="2" fillId="2" borderId="0" xfId="0" applyFont="1" applyFill="1" applyAlignment="1">
      <alignment horizontal="center"/>
    </xf>
    <xf numFmtId="0" fontId="8" fillId="2" borderId="0" xfId="0" applyFont="1" applyFill="1"/>
    <xf numFmtId="165" fontId="8" fillId="2" borderId="0" xfId="0" applyNumberFormat="1" applyFont="1" applyFill="1"/>
    <xf numFmtId="166" fontId="8" fillId="2" borderId="0" xfId="0" applyNumberFormat="1" applyFont="1" applyFill="1"/>
    <xf numFmtId="165" fontId="0" fillId="2" borderId="1" xfId="0" applyNumberFormat="1" applyFill="1" applyBorder="1"/>
    <xf numFmtId="0" fontId="4" fillId="2" borderId="0" xfId="0" applyFont="1" applyFill="1"/>
    <xf numFmtId="165" fontId="0" fillId="2" borderId="2" xfId="0" applyNumberFormat="1" applyFill="1" applyBorder="1"/>
    <xf numFmtId="166" fontId="0" fillId="2" borderId="0" xfId="0" applyNumberFormat="1" applyFill="1"/>
    <xf numFmtId="0" fontId="4" fillId="2" borderId="0" xfId="0" applyFont="1" applyFill="1" applyBorder="1"/>
    <xf numFmtId="0" fontId="8" fillId="2" borderId="0" xfId="0" applyFont="1" applyFill="1" applyBorder="1"/>
    <xf numFmtId="165" fontId="2" fillId="2" borderId="0" xfId="0" applyNumberFormat="1" applyFont="1" applyFill="1" applyBorder="1"/>
    <xf numFmtId="165" fontId="2" fillId="2" borderId="0" xfId="0" applyNumberFormat="1" applyFont="1" applyFill="1"/>
    <xf numFmtId="43" fontId="8" fillId="2" borderId="0" xfId="0" applyNumberFormat="1" applyFont="1" applyFill="1"/>
    <xf numFmtId="0" fontId="0" fillId="2" borderId="3" xfId="0" applyFill="1" applyBorder="1"/>
    <xf numFmtId="167" fontId="8" fillId="2" borderId="0" xfId="0" applyNumberFormat="1" applyFont="1" applyFill="1"/>
    <xf numFmtId="165" fontId="0" fillId="2" borderId="0" xfId="1" applyNumberFormat="1" applyFont="1" applyFill="1"/>
    <xf numFmtId="167" fontId="8" fillId="2" borderId="4" xfId="0" applyNumberFormat="1" applyFont="1" applyFill="1" applyBorder="1"/>
    <xf numFmtId="43" fontId="8" fillId="2" borderId="4" xfId="0" applyNumberFormat="1" applyFont="1" applyFill="1" applyBorder="1"/>
    <xf numFmtId="0" fontId="4" fillId="2" borderId="0" xfId="0" applyFont="1" applyFill="1" applyBorder="1" applyAlignment="1">
      <alignment horizontal="center" wrapText="1"/>
    </xf>
    <xf numFmtId="165" fontId="9" fillId="2" borderId="1" xfId="1" applyNumberFormat="1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9" fillId="2" borderId="5" xfId="0" applyFont="1" applyFill="1" applyBorder="1" applyAlignment="1" applyProtection="1">
      <alignment horizontal="center"/>
      <protection locked="0"/>
    </xf>
    <xf numFmtId="0" fontId="9" fillId="2" borderId="5" xfId="0" applyFont="1" applyFill="1" applyBorder="1" applyAlignment="1">
      <alignment horizontal="center"/>
    </xf>
    <xf numFmtId="166" fontId="8" fillId="2" borderId="8" xfId="0" applyNumberFormat="1" applyFont="1" applyFill="1" applyBorder="1"/>
    <xf numFmtId="2" fontId="9" fillId="2" borderId="9" xfId="0" applyNumberFormat="1" applyFont="1" applyFill="1" applyBorder="1"/>
    <xf numFmtId="0" fontId="0" fillId="2" borderId="0" xfId="0" applyFill="1" applyProtection="1">
      <protection locked="0"/>
    </xf>
    <xf numFmtId="0" fontId="0" fillId="0" borderId="11" xfId="0" applyBorder="1" applyProtection="1">
      <protection locked="0"/>
    </xf>
    <xf numFmtId="1" fontId="10" fillId="4" borderId="11" xfId="1" applyNumberFormat="1" applyFont="1" applyFill="1" applyBorder="1" applyAlignment="1" applyProtection="1">
      <protection locked="0"/>
    </xf>
    <xf numFmtId="1" fontId="10" fillId="4" borderId="1" xfId="1" applyNumberFormat="1" applyFont="1" applyFill="1" applyBorder="1" applyAlignment="1" applyProtection="1">
      <protection locked="0"/>
    </xf>
    <xf numFmtId="0" fontId="0" fillId="2" borderId="18" xfId="0" applyFill="1" applyBorder="1" applyProtection="1">
      <protection locked="0"/>
    </xf>
    <xf numFmtId="1" fontId="10" fillId="4" borderId="2" xfId="1" applyNumberFormat="1" applyFont="1" applyFill="1" applyBorder="1" applyAlignment="1" applyProtection="1">
      <protection locked="0"/>
    </xf>
    <xf numFmtId="0" fontId="0" fillId="2" borderId="11" xfId="0" applyFill="1" applyBorder="1" applyProtection="1">
      <protection locked="0"/>
    </xf>
    <xf numFmtId="0" fontId="10" fillId="2" borderId="11" xfId="0" applyFont="1" applyFill="1" applyBorder="1" applyAlignment="1"/>
    <xf numFmtId="0" fontId="0" fillId="0" borderId="18" xfId="0" applyBorder="1" applyProtection="1">
      <protection locked="0"/>
    </xf>
    <xf numFmtId="0" fontId="10" fillId="2" borderId="11" xfId="0" applyFont="1" applyFill="1" applyBorder="1" applyAlignment="1">
      <alignment horizontal="left"/>
    </xf>
    <xf numFmtId="0" fontId="4" fillId="2" borderId="11" xfId="0" applyFont="1" applyFill="1" applyBorder="1" applyAlignment="1" applyProtection="1">
      <alignment horizontal="center"/>
      <protection locked="0"/>
    </xf>
    <xf numFmtId="0" fontId="12" fillId="2" borderId="11" xfId="0" applyFont="1" applyFill="1" applyBorder="1" applyProtection="1">
      <protection locked="0"/>
    </xf>
    <xf numFmtId="0" fontId="10" fillId="2" borderId="0" xfId="0" applyFont="1" applyFill="1" applyBorder="1"/>
    <xf numFmtId="165" fontId="10" fillId="2" borderId="0" xfId="1" applyNumberFormat="1" applyFont="1" applyFill="1" applyBorder="1"/>
    <xf numFmtId="0" fontId="13" fillId="2" borderId="0" xfId="0" applyFont="1" applyFill="1" applyBorder="1"/>
    <xf numFmtId="2" fontId="10" fillId="2" borderId="0" xfId="0" applyNumberFormat="1" applyFont="1" applyFill="1" applyBorder="1"/>
    <xf numFmtId="0" fontId="0" fillId="2" borderId="0" xfId="0" applyFill="1" applyBorder="1" applyProtection="1">
      <protection locked="0"/>
    </xf>
    <xf numFmtId="0" fontId="3" fillId="2" borderId="0" xfId="0" applyFont="1" applyFill="1" applyBorder="1"/>
    <xf numFmtId="0" fontId="14" fillId="2" borderId="0" xfId="0" applyFont="1" applyFill="1" applyBorder="1" applyAlignment="1">
      <alignment vertical="top"/>
    </xf>
    <xf numFmtId="0" fontId="1" fillId="2" borderId="0" xfId="2" applyFill="1" applyBorder="1"/>
    <xf numFmtId="0" fontId="1" fillId="2" borderId="0" xfId="3" applyFill="1" applyBorder="1"/>
    <xf numFmtId="0" fontId="1" fillId="0" borderId="0" xfId="4"/>
    <xf numFmtId="0" fontId="1" fillId="2" borderId="0" xfId="2" applyFill="1"/>
    <xf numFmtId="0" fontId="1" fillId="2" borderId="0" xfId="5" applyFill="1"/>
    <xf numFmtId="0" fontId="2" fillId="2" borderId="0" xfId="2" applyFont="1" applyFill="1"/>
    <xf numFmtId="0" fontId="1" fillId="2" borderId="0" xfId="2" applyFont="1" applyFill="1"/>
    <xf numFmtId="0" fontId="1" fillId="2" borderId="3" xfId="2" applyFont="1" applyFill="1" applyBorder="1"/>
    <xf numFmtId="0" fontId="1" fillId="2" borderId="0" xfId="6" applyFont="1" applyFill="1"/>
    <xf numFmtId="0" fontId="3" fillId="2" borderId="0" xfId="4" applyFont="1" applyFill="1"/>
    <xf numFmtId="0" fontId="1" fillId="2" borderId="0" xfId="4" applyFill="1"/>
    <xf numFmtId="0" fontId="0" fillId="2" borderId="0" xfId="0" applyFill="1" applyBorder="1"/>
    <xf numFmtId="167" fontId="8" fillId="2" borderId="0" xfId="0" applyNumberFormat="1" applyFont="1" applyFill="1" applyBorder="1"/>
    <xf numFmtId="0" fontId="0" fillId="2" borderId="8" xfId="0" applyFill="1" applyBorder="1"/>
    <xf numFmtId="0" fontId="11" fillId="2" borderId="11" xfId="0" applyFont="1" applyFill="1" applyBorder="1" applyAlignment="1">
      <alignment horizontal="left"/>
    </xf>
    <xf numFmtId="0" fontId="10" fillId="2" borderId="14" xfId="0" applyFont="1" applyFill="1" applyBorder="1" applyAlignment="1"/>
    <xf numFmtId="165" fontId="10" fillId="2" borderId="11" xfId="1" applyNumberFormat="1" applyFont="1" applyFill="1" applyBorder="1" applyAlignment="1"/>
    <xf numFmtId="43" fontId="11" fillId="0" borderId="11" xfId="1" applyFont="1" applyBorder="1" applyAlignment="1">
      <alignment horizontal="left"/>
    </xf>
    <xf numFmtId="43" fontId="11" fillId="0" borderId="11" xfId="1" applyFont="1" applyBorder="1" applyAlignment="1"/>
    <xf numFmtId="165" fontId="10" fillId="2" borderId="14" xfId="1" applyNumberFormat="1" applyFont="1" applyFill="1" applyBorder="1" applyAlignment="1"/>
    <xf numFmtId="0" fontId="10" fillId="2" borderId="17" xfId="0" applyFont="1" applyFill="1" applyBorder="1" applyAlignment="1"/>
    <xf numFmtId="165" fontId="10" fillId="2" borderId="17" xfId="1" applyNumberFormat="1" applyFont="1" applyFill="1" applyBorder="1" applyAlignment="1"/>
    <xf numFmtId="43" fontId="11" fillId="0" borderId="14" xfId="1" applyFont="1" applyBorder="1" applyAlignment="1">
      <alignment horizontal="left"/>
    </xf>
    <xf numFmtId="0" fontId="11" fillId="2" borderId="14" xfId="0" applyFont="1" applyFill="1" applyBorder="1" applyAlignment="1">
      <alignment horizontal="left"/>
    </xf>
    <xf numFmtId="165" fontId="10" fillId="2" borderId="2" xfId="1" applyNumberFormat="1" applyFont="1" applyFill="1" applyBorder="1" applyAlignment="1"/>
    <xf numFmtId="43" fontId="11" fillId="0" borderId="20" xfId="1" applyFont="1" applyBorder="1" applyAlignment="1">
      <alignment horizontal="left"/>
    </xf>
    <xf numFmtId="0" fontId="11" fillId="2" borderId="15" xfId="0" applyFont="1" applyFill="1" applyBorder="1" applyAlignment="1">
      <alignment horizontal="left"/>
    </xf>
    <xf numFmtId="43" fontId="11" fillId="0" borderId="21" xfId="1" applyFont="1" applyBorder="1" applyAlignment="1">
      <alignment horizontal="left"/>
    </xf>
    <xf numFmtId="0" fontId="11" fillId="2" borderId="17" xfId="0" applyFont="1" applyFill="1" applyBorder="1" applyAlignment="1">
      <alignment horizontal="left"/>
    </xf>
    <xf numFmtId="0" fontId="11" fillId="2" borderId="20" xfId="0" applyFont="1" applyFill="1" applyBorder="1" applyAlignment="1">
      <alignment horizontal="left"/>
    </xf>
    <xf numFmtId="0" fontId="6" fillId="2" borderId="0" xfId="0" applyFont="1" applyFill="1" applyAlignment="1">
      <alignment horizontal="center"/>
    </xf>
    <xf numFmtId="0" fontId="10" fillId="2" borderId="2" xfId="0" applyFont="1" applyFill="1" applyBorder="1" applyAlignment="1"/>
    <xf numFmtId="1" fontId="10" fillId="4" borderId="2" xfId="0" applyNumberFormat="1" applyFont="1" applyFill="1" applyBorder="1" applyAlignment="1" applyProtection="1">
      <protection locked="0"/>
    </xf>
    <xf numFmtId="2" fontId="10" fillId="2" borderId="10" xfId="0" applyNumberFormat="1" applyFont="1" applyFill="1" applyBorder="1" applyAlignment="1"/>
    <xf numFmtId="1" fontId="10" fillId="4" borderId="11" xfId="0" applyNumberFormat="1" applyFont="1" applyFill="1" applyBorder="1" applyAlignment="1" applyProtection="1">
      <protection locked="0"/>
    </xf>
    <xf numFmtId="2" fontId="10" fillId="2" borderId="12" xfId="0" applyNumberFormat="1" applyFont="1" applyFill="1" applyBorder="1" applyAlignment="1"/>
    <xf numFmtId="43" fontId="11" fillId="0" borderId="15" xfId="1" applyNumberFormat="1" applyFont="1" applyBorder="1" applyAlignment="1">
      <alignment horizontal="left"/>
    </xf>
    <xf numFmtId="2" fontId="10" fillId="2" borderId="11" xfId="0" applyNumberFormat="1" applyFont="1" applyFill="1" applyBorder="1" applyAlignment="1"/>
    <xf numFmtId="43" fontId="11" fillId="0" borderId="16" xfId="1" applyNumberFormat="1" applyFont="1" applyBorder="1" applyAlignment="1">
      <alignment horizontal="left"/>
    </xf>
    <xf numFmtId="43" fontId="11" fillId="0" borderId="14" xfId="1" applyNumberFormat="1" applyFont="1" applyBorder="1" applyAlignment="1">
      <alignment horizontal="left"/>
    </xf>
    <xf numFmtId="0" fontId="11" fillId="2" borderId="16" xfId="0" applyFont="1" applyFill="1" applyBorder="1" applyAlignment="1">
      <alignment horizontal="left"/>
    </xf>
    <xf numFmtId="43" fontId="11" fillId="0" borderId="17" xfId="1" applyNumberFormat="1" applyFont="1" applyBorder="1" applyAlignment="1">
      <alignment horizontal="left"/>
    </xf>
    <xf numFmtId="2" fontId="10" fillId="2" borderId="1" xfId="0" applyNumberFormat="1" applyFont="1" applyFill="1" applyBorder="1" applyAlignment="1"/>
    <xf numFmtId="168" fontId="10" fillId="2" borderId="11" xfId="0" applyNumberFormat="1" applyFont="1" applyFill="1" applyBorder="1" applyAlignment="1"/>
    <xf numFmtId="0" fontId="0" fillId="2" borderId="8" xfId="0" applyFill="1" applyBorder="1" applyAlignment="1"/>
    <xf numFmtId="2" fontId="9" fillId="2" borderId="9" xfId="0" applyNumberFormat="1" applyFont="1" applyFill="1" applyBorder="1" applyAlignment="1"/>
    <xf numFmtId="1" fontId="12" fillId="4" borderId="11" xfId="0" applyNumberFormat="1" applyFont="1" applyFill="1" applyBorder="1" applyAlignment="1" applyProtection="1">
      <protection locked="0"/>
    </xf>
    <xf numFmtId="165" fontId="10" fillId="2" borderId="7" xfId="1" applyNumberFormat="1" applyFont="1" applyFill="1" applyBorder="1" applyAlignment="1"/>
    <xf numFmtId="165" fontId="10" fillId="2" borderId="8" xfId="1" applyNumberFormat="1" applyFont="1" applyFill="1" applyBorder="1" applyAlignment="1"/>
    <xf numFmtId="2" fontId="9" fillId="2" borderId="7" xfId="0" applyNumberFormat="1" applyFont="1" applyFill="1" applyBorder="1" applyAlignment="1"/>
    <xf numFmtId="0" fontId="11" fillId="2" borderId="19" xfId="0" applyFont="1" applyFill="1" applyBorder="1" applyAlignment="1">
      <alignment horizontal="left"/>
    </xf>
    <xf numFmtId="43" fontId="11" fillId="0" borderId="2" xfId="1" applyNumberFormat="1" applyFont="1" applyBorder="1" applyAlignment="1">
      <alignment horizontal="left"/>
    </xf>
    <xf numFmtId="43" fontId="11" fillId="0" borderId="20" xfId="1" applyNumberFormat="1" applyFont="1" applyBorder="1" applyAlignment="1">
      <alignment horizontal="left"/>
    </xf>
    <xf numFmtId="0" fontId="12" fillId="2" borderId="11" xfId="0" applyFont="1" applyFill="1" applyBorder="1" applyAlignment="1"/>
    <xf numFmtId="43" fontId="11" fillId="0" borderId="14" xfId="1" applyFont="1" applyBorder="1" applyAlignment="1">
      <alignment wrapText="1"/>
    </xf>
    <xf numFmtId="2" fontId="10" fillId="2" borderId="13" xfId="0" applyNumberFormat="1" applyFont="1" applyFill="1" applyBorder="1" applyAlignment="1"/>
    <xf numFmtId="9" fontId="18" fillId="2" borderId="0" xfId="0" applyNumberFormat="1" applyFont="1" applyFill="1" applyBorder="1" applyAlignment="1">
      <alignment horizontal="center" wrapText="1"/>
    </xf>
    <xf numFmtId="0" fontId="10" fillId="2" borderId="1" xfId="0" applyFont="1" applyFill="1" applyBorder="1" applyAlignment="1"/>
    <xf numFmtId="165" fontId="10" fillId="2" borderId="1" xfId="1" applyNumberFormat="1" applyFont="1" applyFill="1" applyBorder="1" applyAlignment="1"/>
    <xf numFmtId="165" fontId="10" fillId="2" borderId="22" xfId="1" applyNumberFormat="1" applyFont="1" applyFill="1" applyBorder="1" applyAlignment="1"/>
    <xf numFmtId="0" fontId="21" fillId="2" borderId="0" xfId="0" applyFont="1" applyFill="1" applyAlignment="1">
      <alignment vertical="center" wrapText="1"/>
    </xf>
    <xf numFmtId="164" fontId="22" fillId="2" borderId="0" xfId="0" applyNumberFormat="1" applyFont="1" applyFill="1" applyBorder="1" applyAlignment="1">
      <alignment horizontal="left" vertical="top"/>
    </xf>
    <xf numFmtId="0" fontId="21" fillId="2" borderId="0" xfId="0" applyFont="1" applyFill="1" applyAlignment="1">
      <alignment horizontal="center" vertical="center" wrapText="1"/>
    </xf>
    <xf numFmtId="0" fontId="20" fillId="6" borderId="6" xfId="0" applyFont="1" applyFill="1" applyBorder="1" applyAlignment="1" applyProtection="1">
      <alignment horizontal="left" wrapText="1"/>
      <protection locked="0"/>
    </xf>
    <xf numFmtId="0" fontId="20" fillId="6" borderId="7" xfId="0" applyFont="1" applyFill="1" applyBorder="1" applyAlignment="1" applyProtection="1">
      <alignment horizontal="left" wrapText="1"/>
      <protection locked="0"/>
    </xf>
    <xf numFmtId="0" fontId="20" fillId="6" borderId="23" xfId="0" applyFont="1" applyFill="1" applyBorder="1" applyAlignment="1" applyProtection="1">
      <alignment horizontal="left" vertical="center" wrapText="1"/>
      <protection locked="0"/>
    </xf>
    <xf numFmtId="0" fontId="20" fillId="6" borderId="24" xfId="0" applyFont="1" applyFill="1" applyBorder="1" applyAlignment="1" applyProtection="1">
      <alignment horizontal="left" vertical="center" wrapText="1"/>
      <protection locked="0"/>
    </xf>
    <xf numFmtId="0" fontId="15" fillId="5" borderId="0" xfId="2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wrapText="1"/>
    </xf>
    <xf numFmtId="0" fontId="4" fillId="3" borderId="0" xfId="0" applyFont="1" applyFill="1" applyBorder="1" applyAlignment="1">
      <alignment horizontal="center" vertical="center" wrapText="1"/>
    </xf>
    <xf numFmtId="0" fontId="15" fillId="5" borderId="0" xfId="2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 wrapText="1"/>
    </xf>
    <xf numFmtId="164" fontId="19" fillId="2" borderId="3" xfId="0" applyNumberFormat="1" applyFont="1" applyFill="1" applyBorder="1" applyAlignment="1" applyProtection="1">
      <alignment horizontal="left" vertical="top"/>
      <protection locked="0"/>
    </xf>
    <xf numFmtId="165" fontId="10" fillId="2" borderId="7" xfId="1" applyNumberFormat="1" applyFont="1" applyFill="1" applyBorder="1" applyAlignment="1" applyProtection="1">
      <protection locked="0"/>
    </xf>
    <xf numFmtId="166" fontId="8" fillId="2" borderId="8" xfId="0" applyNumberFormat="1" applyFont="1" applyFill="1" applyBorder="1" applyAlignment="1" applyProtection="1">
      <protection locked="0"/>
    </xf>
  </cellXfs>
  <cellStyles count="277">
    <cellStyle name="Comma" xfId="1" builtinId="3"/>
    <cellStyle name="Comma 10" xfId="7"/>
    <cellStyle name="Comma 11" xfId="8"/>
    <cellStyle name="Comma 12" xfId="9"/>
    <cellStyle name="Comma 13" xfId="10"/>
    <cellStyle name="Comma 14" xfId="11"/>
    <cellStyle name="Comma 15" xfId="12"/>
    <cellStyle name="Comma 16" xfId="13"/>
    <cellStyle name="Comma 17" xfId="14"/>
    <cellStyle name="Comma 18" xfId="15"/>
    <cellStyle name="Comma 19" xfId="16"/>
    <cellStyle name="Comma 2" xfId="17"/>
    <cellStyle name="Comma 2 2" xfId="18"/>
    <cellStyle name="Comma 20" xfId="19"/>
    <cellStyle name="Comma 21" xfId="20"/>
    <cellStyle name="Comma 22" xfId="21"/>
    <cellStyle name="Comma 23" xfId="22"/>
    <cellStyle name="Comma 24" xfId="23"/>
    <cellStyle name="Comma 25" xfId="24"/>
    <cellStyle name="Comma 26" xfId="25"/>
    <cellStyle name="Comma 27" xfId="26"/>
    <cellStyle name="Comma 28" xfId="27"/>
    <cellStyle name="Comma 29" xfId="28"/>
    <cellStyle name="Comma 3" xfId="29"/>
    <cellStyle name="Comma 3 2" xfId="30"/>
    <cellStyle name="Comma 30" xfId="31"/>
    <cellStyle name="Comma 31" xfId="32"/>
    <cellStyle name="Comma 31 2" xfId="33"/>
    <cellStyle name="Comma 32" xfId="34"/>
    <cellStyle name="Comma 33" xfId="35"/>
    <cellStyle name="Comma 34" xfId="36"/>
    <cellStyle name="Comma 35" xfId="37"/>
    <cellStyle name="Comma 36" xfId="38"/>
    <cellStyle name="Comma 37" xfId="39"/>
    <cellStyle name="Comma 38" xfId="40"/>
    <cellStyle name="Comma 39" xfId="41"/>
    <cellStyle name="Comma 4" xfId="42"/>
    <cellStyle name="Comma 40" xfId="43"/>
    <cellStyle name="Comma 41" xfId="44"/>
    <cellStyle name="Comma 42" xfId="45"/>
    <cellStyle name="Comma 43" xfId="46"/>
    <cellStyle name="Comma 43 2" xfId="47"/>
    <cellStyle name="Comma 44" xfId="48"/>
    <cellStyle name="Comma 45" xfId="49"/>
    <cellStyle name="Comma 45 2" xfId="50"/>
    <cellStyle name="Comma 46" xfId="51"/>
    <cellStyle name="Comma 47" xfId="52"/>
    <cellStyle name="Comma 48" xfId="53"/>
    <cellStyle name="Comma 49" xfId="54"/>
    <cellStyle name="Comma 5" xfId="55"/>
    <cellStyle name="Comma 50" xfId="56"/>
    <cellStyle name="Comma 51" xfId="57"/>
    <cellStyle name="Comma 52" xfId="58"/>
    <cellStyle name="Comma 53" xfId="59"/>
    <cellStyle name="Comma 54" xfId="60"/>
    <cellStyle name="Comma 55" xfId="61"/>
    <cellStyle name="Comma 56" xfId="62"/>
    <cellStyle name="Comma 57" xfId="63"/>
    <cellStyle name="Comma 58" xfId="64"/>
    <cellStyle name="Comma 59" xfId="65"/>
    <cellStyle name="Comma 6" xfId="66"/>
    <cellStyle name="Comma 60" xfId="67"/>
    <cellStyle name="Comma 61" xfId="68"/>
    <cellStyle name="Comma 62" xfId="69"/>
    <cellStyle name="Comma 63" xfId="70"/>
    <cellStyle name="Comma 64" xfId="71"/>
    <cellStyle name="Comma 65" xfId="72"/>
    <cellStyle name="Comma 66" xfId="73"/>
    <cellStyle name="Comma 67" xfId="74"/>
    <cellStyle name="Comma 68" xfId="75"/>
    <cellStyle name="Comma 69" xfId="76"/>
    <cellStyle name="Comma 7" xfId="77"/>
    <cellStyle name="Comma 70" xfId="78"/>
    <cellStyle name="Comma 8" xfId="79"/>
    <cellStyle name="Comma 9" xfId="80"/>
    <cellStyle name="Currency 10" xfId="81"/>
    <cellStyle name="Currency 11" xfId="82"/>
    <cellStyle name="Currency 12" xfId="83"/>
    <cellStyle name="Currency 13" xfId="84"/>
    <cellStyle name="Currency 2" xfId="85"/>
    <cellStyle name="Currency 3" xfId="86"/>
    <cellStyle name="Currency 4" xfId="87"/>
    <cellStyle name="Currency 5" xfId="88"/>
    <cellStyle name="Currency 6" xfId="89"/>
    <cellStyle name="Currency 7" xfId="90"/>
    <cellStyle name="Currency 8" xfId="91"/>
    <cellStyle name="Currency 9" xfId="92"/>
    <cellStyle name="Currency 9 2" xfId="93"/>
    <cellStyle name="Currency 9 3" xfId="94"/>
    <cellStyle name="Currency 9 4" xfId="95"/>
    <cellStyle name="Hyperlink 2" xfId="96"/>
    <cellStyle name="Hyperlink 3" xfId="97"/>
    <cellStyle name="Normal" xfId="0" builtinId="0"/>
    <cellStyle name="Normal 10" xfId="3"/>
    <cellStyle name="Normal 10 10" xfId="98"/>
    <cellStyle name="Normal 10 11" xfId="99"/>
    <cellStyle name="Normal 10 12" xfId="100"/>
    <cellStyle name="Normal 10 13" xfId="101"/>
    <cellStyle name="Normal 10 14" xfId="102"/>
    <cellStyle name="Normal 10 15" xfId="5"/>
    <cellStyle name="Normal 10 15 2" xfId="103"/>
    <cellStyle name="Normal 10 15 3" xfId="104"/>
    <cellStyle name="Normal 10 15 4" xfId="105"/>
    <cellStyle name="Normal 10 15 5" xfId="106"/>
    <cellStyle name="Normal 10 16" xfId="107"/>
    <cellStyle name="Normal 10 17" xfId="108"/>
    <cellStyle name="Normal 10 17 2" xfId="109"/>
    <cellStyle name="Normal 10 18" xfId="110"/>
    <cellStyle name="Normal 10 19" xfId="111"/>
    <cellStyle name="Normal 10 2" xfId="112"/>
    <cellStyle name="Normal 10 20" xfId="113"/>
    <cellStyle name="Normal 10 21" xfId="114"/>
    <cellStyle name="Normal 10 22" xfId="115"/>
    <cellStyle name="Normal 10 23" xfId="116"/>
    <cellStyle name="Normal 10 24" xfId="117"/>
    <cellStyle name="Normal 10 25" xfId="118"/>
    <cellStyle name="Normal 10 26" xfId="119"/>
    <cellStyle name="Normal 10 27" xfId="120"/>
    <cellStyle name="Normal 10 28" xfId="121"/>
    <cellStyle name="Normal 10 29" xfId="122"/>
    <cellStyle name="Normal 10 3" xfId="123"/>
    <cellStyle name="Normal 10 30" xfId="124"/>
    <cellStyle name="Normal 10 31" xfId="125"/>
    <cellStyle name="Normal 10 32" xfId="126"/>
    <cellStyle name="Normal 10 33" xfId="127"/>
    <cellStyle name="Normal 10 34" xfId="128"/>
    <cellStyle name="Normal 10 35" xfId="129"/>
    <cellStyle name="Normal 10 36" xfId="130"/>
    <cellStyle name="Normal 10 37" xfId="131"/>
    <cellStyle name="Normal 10 38" xfId="132"/>
    <cellStyle name="Normal 10 39" xfId="133"/>
    <cellStyle name="Normal 10 4" xfId="134"/>
    <cellStyle name="Normal 10 40" xfId="135"/>
    <cellStyle name="Normal 10 5" xfId="136"/>
    <cellStyle name="Normal 10 6" xfId="137"/>
    <cellStyle name="Normal 10 7" xfId="138"/>
    <cellStyle name="Normal 10 8" xfId="139"/>
    <cellStyle name="Normal 10 9" xfId="140"/>
    <cellStyle name="Normal 11" xfId="141"/>
    <cellStyle name="Normal 12" xfId="142"/>
    <cellStyle name="Normal 13" xfId="143"/>
    <cellStyle name="Normal 14" xfId="144"/>
    <cellStyle name="Normal 15" xfId="145"/>
    <cellStyle name="Normal 16" xfId="146"/>
    <cellStyle name="Normal 16 10" xfId="147"/>
    <cellStyle name="Normal 16 2" xfId="148"/>
    <cellStyle name="Normal 16 3" xfId="149"/>
    <cellStyle name="Normal 16 4" xfId="150"/>
    <cellStyle name="Normal 16 5" xfId="151"/>
    <cellStyle name="Normal 16 6" xfId="152"/>
    <cellStyle name="Normal 16 7" xfId="153"/>
    <cellStyle name="Normal 16 8" xfId="154"/>
    <cellStyle name="Normal 16 9" xfId="155"/>
    <cellStyle name="Normal 17" xfId="156"/>
    <cellStyle name="Normal 18" xfId="157"/>
    <cellStyle name="Normal 19" xfId="158"/>
    <cellStyle name="Normal 2" xfId="159"/>
    <cellStyle name="Normal 2 2" xfId="160"/>
    <cellStyle name="Normal 20" xfId="161"/>
    <cellStyle name="Normal 21" xfId="162"/>
    <cellStyle name="Normal 22" xfId="163"/>
    <cellStyle name="Normal 23" xfId="164"/>
    <cellStyle name="Normal 24" xfId="165"/>
    <cellStyle name="Normal 25" xfId="166"/>
    <cellStyle name="Normal 26" xfId="167"/>
    <cellStyle name="Normal 27" xfId="168"/>
    <cellStyle name="Normal 28" xfId="169"/>
    <cellStyle name="Normal 29" xfId="170"/>
    <cellStyle name="Normal 3" xfId="171"/>
    <cellStyle name="Normal 3 2" xfId="172"/>
    <cellStyle name="Normal 30" xfId="173"/>
    <cellStyle name="Normal 31" xfId="174"/>
    <cellStyle name="Normal 32" xfId="175"/>
    <cellStyle name="Normal 33" xfId="176"/>
    <cellStyle name="Normal 34" xfId="177"/>
    <cellStyle name="Normal 35" xfId="178"/>
    <cellStyle name="Normal 36" xfId="179"/>
    <cellStyle name="Normal 37" xfId="180"/>
    <cellStyle name="Normal 38" xfId="181"/>
    <cellStyle name="Normal 39" xfId="182"/>
    <cellStyle name="Normal 4" xfId="183"/>
    <cellStyle name="Normal 4 2" xfId="184"/>
    <cellStyle name="Normal 4 3" xfId="185"/>
    <cellStyle name="Normal 40" xfId="186"/>
    <cellStyle name="Normal 41" xfId="187"/>
    <cellStyle name="Normal 42" xfId="188"/>
    <cellStyle name="Normal 43" xfId="189"/>
    <cellStyle name="Normal 44" xfId="190"/>
    <cellStyle name="Normal 45" xfId="6"/>
    <cellStyle name="Normal 45 2" xfId="191"/>
    <cellStyle name="Normal 45 3" xfId="192"/>
    <cellStyle name="Normal 45 4" xfId="193"/>
    <cellStyle name="Normal 45 5" xfId="194"/>
    <cellStyle name="Normal 46" xfId="195"/>
    <cellStyle name="Normal 47" xfId="196"/>
    <cellStyle name="Normal 47 2" xfId="197"/>
    <cellStyle name="Normal 48" xfId="198"/>
    <cellStyle name="Normal 49" xfId="199"/>
    <cellStyle name="Normal 5" xfId="200"/>
    <cellStyle name="Normal 5 2" xfId="201"/>
    <cellStyle name="Normal 50" xfId="202"/>
    <cellStyle name="Normal 51" xfId="203"/>
    <cellStyle name="Normal 52" xfId="4"/>
    <cellStyle name="Normal 52 2" xfId="204"/>
    <cellStyle name="Normal 52 3" xfId="205"/>
    <cellStyle name="Normal 52 4" xfId="206"/>
    <cellStyle name="Normal 52 5" xfId="207"/>
    <cellStyle name="Normal 53" xfId="208"/>
    <cellStyle name="Normal 54" xfId="209"/>
    <cellStyle name="Normal 55" xfId="210"/>
    <cellStyle name="Normal 56" xfId="211"/>
    <cellStyle name="Normal 57" xfId="212"/>
    <cellStyle name="Normal 58" xfId="213"/>
    <cellStyle name="Normal 59" xfId="214"/>
    <cellStyle name="Normal 6" xfId="215"/>
    <cellStyle name="Normal 60" xfId="216"/>
    <cellStyle name="Normal 61" xfId="217"/>
    <cellStyle name="Normal 62" xfId="218"/>
    <cellStyle name="Normal 63" xfId="219"/>
    <cellStyle name="Normal 64" xfId="220"/>
    <cellStyle name="Normal 65" xfId="221"/>
    <cellStyle name="Normal 66" xfId="222"/>
    <cellStyle name="Normal 67" xfId="223"/>
    <cellStyle name="Normal 68" xfId="224"/>
    <cellStyle name="Normal 69" xfId="225"/>
    <cellStyle name="Normal 7" xfId="226"/>
    <cellStyle name="Normal 70" xfId="227"/>
    <cellStyle name="Normal 71" xfId="228"/>
    <cellStyle name="Normal 72" xfId="229"/>
    <cellStyle name="Normal 8" xfId="230"/>
    <cellStyle name="Normal 8 10" xfId="231"/>
    <cellStyle name="Normal 8 11" xfId="232"/>
    <cellStyle name="Normal 8 12" xfId="233"/>
    <cellStyle name="Normal 8 13" xfId="234"/>
    <cellStyle name="Normal 8 14" xfId="235"/>
    <cellStyle name="Normal 8 15" xfId="2"/>
    <cellStyle name="Normal 8 15 2" xfId="236"/>
    <cellStyle name="Normal 8 15 3" xfId="237"/>
    <cellStyle name="Normal 8 15 4" xfId="238"/>
    <cellStyle name="Normal 8 15 5" xfId="239"/>
    <cellStyle name="Normal 8 16" xfId="240"/>
    <cellStyle name="Normal 8 17" xfId="241"/>
    <cellStyle name="Normal 8 17 2" xfId="242"/>
    <cellStyle name="Normal 8 18" xfId="243"/>
    <cellStyle name="Normal 8 19" xfId="244"/>
    <cellStyle name="Normal 8 2" xfId="245"/>
    <cellStyle name="Normal 8 20" xfId="246"/>
    <cellStyle name="Normal 8 21" xfId="247"/>
    <cellStyle name="Normal 8 22" xfId="248"/>
    <cellStyle name="Normal 8 23" xfId="249"/>
    <cellStyle name="Normal 8 24" xfId="250"/>
    <cellStyle name="Normal 8 25" xfId="251"/>
    <cellStyle name="Normal 8 26" xfId="252"/>
    <cellStyle name="Normal 8 27" xfId="253"/>
    <cellStyle name="Normal 8 28" xfId="254"/>
    <cellStyle name="Normal 8 29" xfId="255"/>
    <cellStyle name="Normal 8 3" xfId="256"/>
    <cellStyle name="Normal 8 30" xfId="257"/>
    <cellStyle name="Normal 8 31" xfId="258"/>
    <cellStyle name="Normal 8 32" xfId="259"/>
    <cellStyle name="Normal 8 33" xfId="260"/>
    <cellStyle name="Normal 8 34" xfId="261"/>
    <cellStyle name="Normal 8 35" xfId="262"/>
    <cellStyle name="Normal 8 36" xfId="263"/>
    <cellStyle name="Normal 8 37" xfId="264"/>
    <cellStyle name="Normal 8 38" xfId="265"/>
    <cellStyle name="Normal 8 39" xfId="266"/>
    <cellStyle name="Normal 8 4" xfId="267"/>
    <cellStyle name="Normal 8 40" xfId="268"/>
    <cellStyle name="Normal 8 5" xfId="269"/>
    <cellStyle name="Normal 8 6" xfId="270"/>
    <cellStyle name="Normal 8 7" xfId="271"/>
    <cellStyle name="Normal 8 8" xfId="272"/>
    <cellStyle name="Normal 8 9" xfId="273"/>
    <cellStyle name="Normal 9" xfId="274"/>
    <cellStyle name="Percent 2" xfId="275"/>
    <cellStyle name="Percent 2 2" xfId="27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209551</xdr:colOff>
      <xdr:row>0</xdr:row>
      <xdr:rowOff>209550</xdr:rowOff>
    </xdr:from>
    <xdr:to>
      <xdr:col>6</xdr:col>
      <xdr:colOff>1228726</xdr:colOff>
      <xdr:row>1</xdr:row>
      <xdr:rowOff>511968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1" y="209550"/>
          <a:ext cx="5314950" cy="1550193"/>
        </a:xfrm>
        <a:prstGeom prst="rect">
          <a:avLst/>
        </a:prstGeom>
      </xdr:spPr>
    </xdr:pic>
    <xdr:clientData/>
  </xdr:twoCellAnchor>
  <xdr:twoCellAnchor editAs="oneCell">
    <xdr:from>
      <xdr:col>1</xdr:col>
      <xdr:colOff>285750</xdr:colOff>
      <xdr:row>377</xdr:row>
      <xdr:rowOff>161925</xdr:rowOff>
    </xdr:from>
    <xdr:to>
      <xdr:col>6</xdr:col>
      <xdr:colOff>1304925</xdr:colOff>
      <xdr:row>377</xdr:row>
      <xdr:rowOff>1712118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4799825"/>
          <a:ext cx="5314950" cy="15501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FF0000"/>
  </sheetPr>
  <dimension ref="A1:L403"/>
  <sheetViews>
    <sheetView showRowColHeaders="0" tabSelected="1" view="pageBreakPreview" zoomScaleSheetLayoutView="100" workbookViewId="0"/>
  </sheetViews>
  <sheetFormatPr defaultRowHeight="15" x14ac:dyDescent="0.25"/>
  <cols>
    <col min="1" max="1" width="4.85546875" style="1" customWidth="1"/>
    <col min="2" max="2" width="28.85546875" bestFit="1" customWidth="1"/>
    <col min="3" max="3" width="10" customWidth="1"/>
    <col min="4" max="4" width="8.7109375" hidden="1" customWidth="1"/>
    <col min="5" max="5" width="14.5703125" customWidth="1"/>
    <col min="6" max="6" width="11" customWidth="1"/>
    <col min="7" max="7" width="31.5703125" style="2" bestFit="1" customWidth="1"/>
    <col min="9" max="11" width="9.5703125" bestFit="1" customWidth="1"/>
  </cols>
  <sheetData>
    <row r="1" spans="1:12" ht="98.25" customHeight="1" x14ac:dyDescent="0.25">
      <c r="B1" s="2"/>
      <c r="C1" s="2"/>
      <c r="D1" s="2"/>
      <c r="E1" s="2"/>
      <c r="F1" s="2"/>
    </row>
    <row r="2" spans="1:12" ht="58.5" customHeight="1" x14ac:dyDescent="0.25">
      <c r="B2" s="2"/>
      <c r="C2" s="2"/>
      <c r="D2" s="2"/>
      <c r="E2" s="2"/>
      <c r="F2" s="2"/>
    </row>
    <row r="3" spans="1:12" x14ac:dyDescent="0.25">
      <c r="A3" s="118" t="s">
        <v>376</v>
      </c>
      <c r="B3" s="118"/>
      <c r="C3" s="118"/>
      <c r="D3" s="118"/>
      <c r="E3" s="118"/>
      <c r="F3" s="118"/>
      <c r="G3" s="118"/>
      <c r="J3" s="105">
        <v>0.33</v>
      </c>
      <c r="K3" s="105">
        <v>0.25</v>
      </c>
      <c r="L3" s="105">
        <v>0.15</v>
      </c>
    </row>
    <row r="4" spans="1:12" ht="25.5" customHeight="1" x14ac:dyDescent="0.25">
      <c r="A4" s="120" t="s">
        <v>0</v>
      </c>
      <c r="B4" s="120"/>
      <c r="C4" s="120"/>
      <c r="D4" s="120"/>
      <c r="E4" s="120"/>
      <c r="F4" s="120"/>
      <c r="G4" s="120"/>
    </row>
    <row r="5" spans="1:12" x14ac:dyDescent="0.25">
      <c r="B5" s="2"/>
      <c r="C5" s="2"/>
      <c r="D5" s="2"/>
      <c r="E5" s="2"/>
      <c r="F5" s="2"/>
    </row>
    <row r="6" spans="1:12" ht="31.5" x14ac:dyDescent="0.25">
      <c r="A6" s="111" t="s">
        <v>1</v>
      </c>
      <c r="B6" s="111"/>
      <c r="C6" s="111"/>
      <c r="D6" s="111"/>
      <c r="E6" s="111"/>
      <c r="F6" s="111"/>
      <c r="G6" s="111"/>
    </row>
    <row r="7" spans="1:12" x14ac:dyDescent="0.25">
      <c r="B7" s="2"/>
      <c r="C7" s="2"/>
      <c r="D7" s="2"/>
      <c r="E7" s="2"/>
      <c r="F7" s="2"/>
    </row>
    <row r="8" spans="1:12" x14ac:dyDescent="0.25">
      <c r="B8" s="3" t="s">
        <v>2</v>
      </c>
      <c r="C8" s="123" t="s">
        <v>374</v>
      </c>
      <c r="D8" s="123"/>
      <c r="E8" s="123"/>
      <c r="F8" s="2"/>
    </row>
    <row r="9" spans="1:12" x14ac:dyDescent="0.25">
      <c r="B9" s="3" t="s">
        <v>3</v>
      </c>
      <c r="C9" s="123" t="s">
        <v>374</v>
      </c>
      <c r="D9" s="123"/>
      <c r="E9" s="123"/>
      <c r="F9" s="2"/>
    </row>
    <row r="10" spans="1:12" x14ac:dyDescent="0.25">
      <c r="B10" s="3" t="s">
        <v>4</v>
      </c>
      <c r="C10" s="123" t="s">
        <v>374</v>
      </c>
      <c r="D10" s="123"/>
      <c r="E10" s="123"/>
      <c r="F10" s="2"/>
    </row>
    <row r="11" spans="1:12" x14ac:dyDescent="0.25">
      <c r="B11" s="3" t="s">
        <v>5</v>
      </c>
      <c r="C11" s="123" t="s">
        <v>374</v>
      </c>
      <c r="D11" s="123"/>
      <c r="E11" s="123"/>
      <c r="F11" s="2"/>
    </row>
    <row r="12" spans="1:12" x14ac:dyDescent="0.25">
      <c r="B12" s="3" t="s">
        <v>6</v>
      </c>
      <c r="C12" s="123" t="s">
        <v>374</v>
      </c>
      <c r="D12" s="123"/>
      <c r="E12" s="123"/>
      <c r="F12" s="2"/>
    </row>
    <row r="13" spans="1:12" x14ac:dyDescent="0.25">
      <c r="B13" s="2"/>
      <c r="C13" s="2"/>
      <c r="D13" s="2"/>
      <c r="E13" s="2"/>
      <c r="F13" s="2"/>
    </row>
    <row r="14" spans="1:12" x14ac:dyDescent="0.25">
      <c r="B14" s="2"/>
      <c r="C14" s="4" t="s">
        <v>7</v>
      </c>
      <c r="D14" s="4"/>
      <c r="F14" s="5" t="s">
        <v>8</v>
      </c>
    </row>
    <row r="15" spans="1:12" x14ac:dyDescent="0.25">
      <c r="B15" s="6" t="s">
        <v>9</v>
      </c>
      <c r="C15" s="2"/>
      <c r="D15" s="2"/>
      <c r="E15" s="2"/>
      <c r="F15" s="7">
        <f>SUM(F16:F17)</f>
        <v>0</v>
      </c>
    </row>
    <row r="16" spans="1:12" x14ac:dyDescent="0.25">
      <c r="B16" s="2" t="s">
        <v>9</v>
      </c>
      <c r="C16" s="8">
        <f>+E50</f>
        <v>0</v>
      </c>
      <c r="D16" s="8"/>
      <c r="E16" s="2"/>
      <c r="F16" s="9">
        <f>+F50</f>
        <v>0</v>
      </c>
    </row>
    <row r="17" spans="1:12" x14ac:dyDescent="0.25">
      <c r="B17" s="10" t="s">
        <v>10</v>
      </c>
      <c r="C17" s="8">
        <f>+E122</f>
        <v>0</v>
      </c>
      <c r="D17" s="8"/>
      <c r="E17" s="2"/>
      <c r="F17" s="11">
        <f>+F122</f>
        <v>0</v>
      </c>
    </row>
    <row r="18" spans="1:12" s="2" customFormat="1" x14ac:dyDescent="0.25">
      <c r="A18" s="1"/>
      <c r="B18" s="6" t="s">
        <v>11</v>
      </c>
      <c r="C18" s="12"/>
      <c r="D18" s="12"/>
      <c r="F18" s="7">
        <f>SUM(F19:F20)</f>
        <v>0</v>
      </c>
      <c r="H18"/>
      <c r="I18"/>
      <c r="J18"/>
      <c r="K18"/>
      <c r="L18"/>
    </row>
    <row r="19" spans="1:12" s="2" customFormat="1" x14ac:dyDescent="0.25">
      <c r="A19" s="1"/>
      <c r="B19" s="10" t="s">
        <v>11</v>
      </c>
      <c r="C19" s="8">
        <f>+E85</f>
        <v>0</v>
      </c>
      <c r="D19" s="8"/>
      <c r="F19" s="9">
        <f>+F85</f>
        <v>0</v>
      </c>
      <c r="H19"/>
      <c r="I19"/>
      <c r="J19"/>
      <c r="K19"/>
      <c r="L19"/>
    </row>
    <row r="20" spans="1:12" s="2" customFormat="1" x14ac:dyDescent="0.25">
      <c r="A20" s="1"/>
      <c r="B20" s="13" t="s">
        <v>12</v>
      </c>
      <c r="C20" s="8">
        <f>+E133</f>
        <v>0</v>
      </c>
      <c r="D20" s="8"/>
      <c r="F20" s="11">
        <f>+F133</f>
        <v>0</v>
      </c>
      <c r="H20"/>
      <c r="I20"/>
      <c r="J20"/>
      <c r="K20"/>
      <c r="L20"/>
    </row>
    <row r="21" spans="1:12" s="2" customFormat="1" x14ac:dyDescent="0.25">
      <c r="A21" s="1"/>
      <c r="B21" s="14" t="s">
        <v>13</v>
      </c>
      <c r="C21" s="12"/>
      <c r="D21" s="12"/>
      <c r="F21" s="7">
        <f>+F104</f>
        <v>0</v>
      </c>
      <c r="H21"/>
      <c r="I21"/>
      <c r="J21"/>
      <c r="K21"/>
      <c r="L21"/>
    </row>
    <row r="22" spans="1:12" s="2" customFormat="1" x14ac:dyDescent="0.25">
      <c r="A22" s="1"/>
      <c r="B22" s="6" t="s">
        <v>14</v>
      </c>
      <c r="C22" s="8">
        <f>+E145</f>
        <v>0</v>
      </c>
      <c r="D22" s="8"/>
      <c r="F22" s="15">
        <f>+F145</f>
        <v>0</v>
      </c>
      <c r="H22"/>
      <c r="I22"/>
      <c r="J22"/>
    </row>
    <row r="23" spans="1:12" s="2" customFormat="1" x14ac:dyDescent="0.25">
      <c r="A23" s="1"/>
      <c r="B23" s="6" t="s">
        <v>15</v>
      </c>
      <c r="C23" s="8">
        <f>+E156</f>
        <v>0</v>
      </c>
      <c r="D23" s="8"/>
      <c r="F23" s="7">
        <f>+F156</f>
        <v>0</v>
      </c>
      <c r="H23"/>
      <c r="I23"/>
      <c r="J23"/>
    </row>
    <row r="24" spans="1:12" s="2" customFormat="1" x14ac:dyDescent="0.25">
      <c r="A24" s="1"/>
      <c r="B24" s="6" t="s">
        <v>370</v>
      </c>
      <c r="C24" s="8">
        <f>+E195</f>
        <v>0</v>
      </c>
      <c r="D24" s="8"/>
      <c r="F24" s="7">
        <f>+F195</f>
        <v>0</v>
      </c>
      <c r="H24"/>
      <c r="I24"/>
      <c r="J24"/>
    </row>
    <row r="25" spans="1:12" s="2" customFormat="1" x14ac:dyDescent="0.25">
      <c r="A25" s="1"/>
      <c r="B25" s="6" t="s">
        <v>16</v>
      </c>
      <c r="C25" s="8">
        <f>+E175</f>
        <v>0</v>
      </c>
      <c r="D25" s="8"/>
      <c r="F25" s="7">
        <f>+F175</f>
        <v>0</v>
      </c>
      <c r="H25"/>
      <c r="I25"/>
      <c r="J25"/>
    </row>
    <row r="26" spans="1:12" s="2" customFormat="1" x14ac:dyDescent="0.25">
      <c r="A26" s="1"/>
      <c r="B26" s="6" t="s">
        <v>17</v>
      </c>
      <c r="C26" s="8">
        <f>+E211</f>
        <v>0</v>
      </c>
      <c r="D26" s="8"/>
      <c r="F26" s="7">
        <f>+F211</f>
        <v>0</v>
      </c>
      <c r="H26"/>
      <c r="I26"/>
      <c r="J26"/>
    </row>
    <row r="27" spans="1:12" s="2" customFormat="1" x14ac:dyDescent="0.25">
      <c r="A27" s="1"/>
      <c r="B27" s="6" t="s">
        <v>18</v>
      </c>
      <c r="C27" s="8">
        <f>+E203</f>
        <v>0</v>
      </c>
      <c r="D27" s="8"/>
      <c r="F27" s="16">
        <f>+F203</f>
        <v>0</v>
      </c>
      <c r="H27"/>
      <c r="I27"/>
      <c r="J27"/>
    </row>
    <row r="28" spans="1:12" s="2" customFormat="1" x14ac:dyDescent="0.25">
      <c r="A28" s="1"/>
      <c r="B28" s="6" t="s">
        <v>19</v>
      </c>
      <c r="C28" s="8">
        <f>+E280</f>
        <v>0</v>
      </c>
      <c r="D28" s="8"/>
      <c r="F28" s="7">
        <f>+F280</f>
        <v>0</v>
      </c>
      <c r="H28"/>
      <c r="I28"/>
      <c r="J28"/>
    </row>
    <row r="29" spans="1:12" s="2" customFormat="1" x14ac:dyDescent="0.25">
      <c r="A29" s="1"/>
      <c r="B29" s="6" t="s">
        <v>20</v>
      </c>
      <c r="C29" s="8">
        <f>+E259</f>
        <v>0</v>
      </c>
      <c r="D29" s="8"/>
      <c r="F29" s="7">
        <f>+F259</f>
        <v>0</v>
      </c>
      <c r="H29"/>
      <c r="I29"/>
      <c r="J29"/>
    </row>
    <row r="30" spans="1:12" s="2" customFormat="1" x14ac:dyDescent="0.25">
      <c r="A30" s="1"/>
      <c r="B30" s="6" t="s">
        <v>21</v>
      </c>
      <c r="C30" s="8">
        <f>+E327</f>
        <v>0</v>
      </c>
      <c r="D30" s="8"/>
      <c r="F30" s="17">
        <f>+F327</f>
        <v>0</v>
      </c>
      <c r="H30"/>
      <c r="I30"/>
      <c r="J30"/>
    </row>
    <row r="31" spans="1:12" s="2" customFormat="1" x14ac:dyDescent="0.25">
      <c r="A31" s="1"/>
      <c r="B31" s="6" t="s">
        <v>22</v>
      </c>
      <c r="C31" s="8">
        <f>+E222</f>
        <v>0</v>
      </c>
      <c r="D31" s="8"/>
      <c r="F31" s="16">
        <f>+F222</f>
        <v>0</v>
      </c>
      <c r="H31"/>
      <c r="I31"/>
      <c r="J31"/>
    </row>
    <row r="32" spans="1:12" s="2" customFormat="1" x14ac:dyDescent="0.25">
      <c r="A32" s="1"/>
      <c r="B32" s="6" t="s">
        <v>23</v>
      </c>
      <c r="C32" s="8">
        <f>+E298</f>
        <v>0</v>
      </c>
      <c r="D32" s="8"/>
      <c r="F32" s="16">
        <f>+F298</f>
        <v>0</v>
      </c>
      <c r="H32"/>
      <c r="I32"/>
      <c r="J32"/>
    </row>
    <row r="33" spans="1:7" x14ac:dyDescent="0.25">
      <c r="B33" s="6" t="s">
        <v>24</v>
      </c>
      <c r="C33" s="8">
        <f>+E315</f>
        <v>0</v>
      </c>
      <c r="D33" s="8"/>
      <c r="E33" s="2"/>
      <c r="F33" s="16">
        <f>+F315</f>
        <v>0</v>
      </c>
    </row>
    <row r="34" spans="1:7" x14ac:dyDescent="0.25">
      <c r="B34" s="6" t="s">
        <v>371</v>
      </c>
      <c r="C34" s="8">
        <f>+E349</f>
        <v>0</v>
      </c>
      <c r="D34" s="8"/>
      <c r="E34" s="2"/>
      <c r="F34" s="16">
        <f>+F349</f>
        <v>0</v>
      </c>
    </row>
    <row r="35" spans="1:7" x14ac:dyDescent="0.25">
      <c r="B35" s="2"/>
      <c r="C35" s="18"/>
      <c r="D35" s="60"/>
      <c r="E35" s="2"/>
      <c r="F35" s="18"/>
    </row>
    <row r="36" spans="1:7" x14ac:dyDescent="0.25">
      <c r="B36" s="6" t="s">
        <v>25</v>
      </c>
      <c r="C36" s="19">
        <f>SUM(C16:C33)</f>
        <v>0</v>
      </c>
      <c r="D36" s="19"/>
      <c r="E36" s="2"/>
      <c r="F36" s="17">
        <f>+F15+F18+SUM(F22:F33)+F21</f>
        <v>0</v>
      </c>
    </row>
    <row r="37" spans="1:7" x14ac:dyDescent="0.25">
      <c r="B37" s="6" t="s">
        <v>26</v>
      </c>
      <c r="C37" s="2"/>
      <c r="D37" s="2"/>
      <c r="E37" s="2"/>
      <c r="F37" s="16">
        <f>+F36*10%</f>
        <v>0</v>
      </c>
    </row>
    <row r="38" spans="1:7" x14ac:dyDescent="0.25">
      <c r="B38" s="2" t="s">
        <v>27</v>
      </c>
      <c r="C38" s="20"/>
      <c r="D38" s="20"/>
      <c r="E38" s="2"/>
      <c r="F38" s="2"/>
    </row>
    <row r="39" spans="1:7" x14ac:dyDescent="0.25">
      <c r="B39" s="2"/>
      <c r="C39" s="20"/>
      <c r="D39" s="20"/>
      <c r="E39" s="2"/>
      <c r="F39" s="2"/>
    </row>
    <row r="40" spans="1:7" ht="15.75" thickBot="1" x14ac:dyDescent="0.3">
      <c r="B40" s="6" t="s">
        <v>28</v>
      </c>
      <c r="C40" s="21">
        <f>+C36+A37+A38+A39</f>
        <v>0</v>
      </c>
      <c r="D40" s="61"/>
      <c r="E40" s="2"/>
      <c r="F40" s="22">
        <f>SUM(F36:F39)</f>
        <v>0</v>
      </c>
    </row>
    <row r="41" spans="1:7" ht="15.75" thickTop="1" x14ac:dyDescent="0.25">
      <c r="B41" s="2"/>
      <c r="C41" s="2"/>
      <c r="D41" s="2"/>
      <c r="E41" s="2"/>
      <c r="F41" s="2"/>
    </row>
    <row r="42" spans="1:7" x14ac:dyDescent="0.25">
      <c r="B42" s="2"/>
      <c r="C42" s="2"/>
      <c r="D42" s="2"/>
      <c r="E42" s="2"/>
      <c r="F42" s="2"/>
    </row>
    <row r="43" spans="1:7" x14ac:dyDescent="0.25">
      <c r="A43" s="121" t="s">
        <v>372</v>
      </c>
      <c r="B43" s="121"/>
      <c r="C43" s="121"/>
      <c r="D43" s="121"/>
      <c r="E43" s="121"/>
      <c r="F43" s="121"/>
      <c r="G43" s="121"/>
    </row>
    <row r="44" spans="1:7" ht="13.5" customHeight="1" x14ac:dyDescent="0.25">
      <c r="A44" s="122" t="s">
        <v>29</v>
      </c>
      <c r="B44" s="122"/>
      <c r="C44" s="122"/>
      <c r="D44" s="122"/>
      <c r="E44" s="122"/>
      <c r="F44" s="122"/>
      <c r="G44" s="122"/>
    </row>
    <row r="45" spans="1:7" ht="7.5" customHeight="1" x14ac:dyDescent="0.25">
      <c r="A45" s="23"/>
      <c r="B45" s="23"/>
      <c r="C45" s="23"/>
      <c r="D45" s="23"/>
      <c r="E45" s="23"/>
      <c r="F45" s="23"/>
      <c r="G45" s="23"/>
    </row>
    <row r="46" spans="1:7" ht="35.25" customHeight="1" x14ac:dyDescent="0.25">
      <c r="A46" s="111" t="s">
        <v>30</v>
      </c>
      <c r="B46" s="111"/>
      <c r="C46" s="111"/>
      <c r="D46" s="111"/>
      <c r="E46" s="111"/>
      <c r="F46" s="111"/>
      <c r="G46" s="111"/>
    </row>
    <row r="47" spans="1:7" ht="29.25" customHeight="1" x14ac:dyDescent="0.35">
      <c r="A47" s="79"/>
      <c r="B47" s="117" t="s">
        <v>369</v>
      </c>
      <c r="C47" s="117"/>
      <c r="D47" s="117"/>
      <c r="E47" s="117"/>
      <c r="F47" s="117"/>
      <c r="G47" s="117"/>
    </row>
    <row r="48" spans="1:7" ht="15.75" customHeight="1" x14ac:dyDescent="0.35">
      <c r="B48" s="79"/>
      <c r="C48" s="79"/>
      <c r="D48" s="79"/>
      <c r="E48" s="79"/>
      <c r="F48" s="79"/>
      <c r="G48" s="79"/>
    </row>
    <row r="49" spans="2:7" ht="15.75" thickBot="1" x14ac:dyDescent="0.3">
      <c r="B49" s="24" t="s">
        <v>31</v>
      </c>
      <c r="C49" s="25" t="s">
        <v>32</v>
      </c>
      <c r="D49" s="25" t="s">
        <v>373</v>
      </c>
      <c r="E49" s="26" t="s">
        <v>33</v>
      </c>
      <c r="F49" s="25" t="s">
        <v>34</v>
      </c>
      <c r="G49" s="27" t="s">
        <v>35</v>
      </c>
    </row>
    <row r="50" spans="2:7" ht="15.75" thickBot="1" x14ac:dyDescent="0.3">
      <c r="B50" s="114" t="s">
        <v>36</v>
      </c>
      <c r="C50" s="115"/>
      <c r="D50" s="62"/>
      <c r="E50" s="28">
        <f>SUM(E51:E84)</f>
        <v>0</v>
      </c>
      <c r="F50" s="29">
        <f>SUM(F51:F84)</f>
        <v>0</v>
      </c>
      <c r="G50" s="30"/>
    </row>
    <row r="51" spans="2:7" x14ac:dyDescent="0.25">
      <c r="B51" s="80" t="s">
        <v>37</v>
      </c>
      <c r="C51" s="73">
        <v>2.8000000000000003</v>
      </c>
      <c r="D51" s="73">
        <f t="shared" ref="D51:D84" si="0">IF(C51&lt;3,ROUNDUP(+C51*J$3+C51,1),ROUNDUP(+C51*K$3+C51,1))</f>
        <v>3.8000000000000003</v>
      </c>
      <c r="E51" s="81"/>
      <c r="F51" s="82">
        <f>+C51*E51</f>
        <v>0</v>
      </c>
      <c r="G51" s="31"/>
    </row>
    <row r="52" spans="2:7" x14ac:dyDescent="0.25">
      <c r="B52" s="37" t="s">
        <v>38</v>
      </c>
      <c r="C52" s="65">
        <v>2.8000000000000003</v>
      </c>
      <c r="D52" s="73">
        <f t="shared" si="0"/>
        <v>3.8000000000000003</v>
      </c>
      <c r="E52" s="83"/>
      <c r="F52" s="84">
        <f t="shared" ref="F52:F132" si="1">+C52*E52</f>
        <v>0</v>
      </c>
      <c r="G52" s="31"/>
    </row>
    <row r="53" spans="2:7" x14ac:dyDescent="0.25">
      <c r="B53" s="37" t="s">
        <v>39</v>
      </c>
      <c r="C53" s="65">
        <v>2.8000000000000003</v>
      </c>
      <c r="D53" s="73">
        <f t="shared" si="0"/>
        <v>3.8000000000000003</v>
      </c>
      <c r="E53" s="83"/>
      <c r="F53" s="84">
        <f t="shared" si="1"/>
        <v>0</v>
      </c>
      <c r="G53" s="31"/>
    </row>
    <row r="54" spans="2:7" x14ac:dyDescent="0.25">
      <c r="B54" s="37" t="s">
        <v>40</v>
      </c>
      <c r="C54" s="65">
        <v>2.8000000000000003</v>
      </c>
      <c r="D54" s="73">
        <f t="shared" si="0"/>
        <v>3.8000000000000003</v>
      </c>
      <c r="E54" s="83"/>
      <c r="F54" s="84">
        <f t="shared" si="1"/>
        <v>0</v>
      </c>
      <c r="G54" s="31"/>
    </row>
    <row r="55" spans="2:7" x14ac:dyDescent="0.25">
      <c r="B55" s="37" t="s">
        <v>41</v>
      </c>
      <c r="C55" s="65">
        <v>2.8000000000000003</v>
      </c>
      <c r="D55" s="73">
        <f t="shared" si="0"/>
        <v>3.8000000000000003</v>
      </c>
      <c r="E55" s="83"/>
      <c r="F55" s="84">
        <f t="shared" si="1"/>
        <v>0</v>
      </c>
      <c r="G55" s="31"/>
    </row>
    <row r="56" spans="2:7" x14ac:dyDescent="0.25">
      <c r="B56" s="37" t="s">
        <v>42</v>
      </c>
      <c r="C56" s="65">
        <v>4.6999999999999993</v>
      </c>
      <c r="D56" s="73">
        <f t="shared" si="0"/>
        <v>5.8999999999999995</v>
      </c>
      <c r="E56" s="83"/>
      <c r="F56" s="84">
        <f t="shared" si="1"/>
        <v>0</v>
      </c>
      <c r="G56" s="31"/>
    </row>
    <row r="57" spans="2:7" x14ac:dyDescent="0.25">
      <c r="B57" s="37" t="s">
        <v>43</v>
      </c>
      <c r="C57" s="65">
        <v>4.3999999999999995</v>
      </c>
      <c r="D57" s="73">
        <f t="shared" si="0"/>
        <v>5.5</v>
      </c>
      <c r="E57" s="83"/>
      <c r="F57" s="84">
        <f t="shared" si="1"/>
        <v>0</v>
      </c>
      <c r="G57" s="31"/>
    </row>
    <row r="58" spans="2:7" x14ac:dyDescent="0.25">
      <c r="B58" s="37" t="s">
        <v>44</v>
      </c>
      <c r="C58" s="65">
        <v>4.6999999999999993</v>
      </c>
      <c r="D58" s="73">
        <f t="shared" si="0"/>
        <v>5.8999999999999995</v>
      </c>
      <c r="E58" s="83"/>
      <c r="F58" s="84">
        <f t="shared" si="1"/>
        <v>0</v>
      </c>
      <c r="G58" s="31"/>
    </row>
    <row r="59" spans="2:7" x14ac:dyDescent="0.25">
      <c r="B59" s="37" t="s">
        <v>45</v>
      </c>
      <c r="C59" s="65">
        <v>4.6999999999999993</v>
      </c>
      <c r="D59" s="73">
        <f t="shared" si="0"/>
        <v>5.8999999999999995</v>
      </c>
      <c r="E59" s="83"/>
      <c r="F59" s="84">
        <f t="shared" si="1"/>
        <v>0</v>
      </c>
      <c r="G59" s="31"/>
    </row>
    <row r="60" spans="2:7" x14ac:dyDescent="0.25">
      <c r="B60" s="37" t="s">
        <v>46</v>
      </c>
      <c r="C60" s="65">
        <v>3.2</v>
      </c>
      <c r="D60" s="73">
        <f t="shared" si="0"/>
        <v>4</v>
      </c>
      <c r="E60" s="83"/>
      <c r="F60" s="84">
        <f t="shared" si="1"/>
        <v>0</v>
      </c>
      <c r="G60" s="31"/>
    </row>
    <row r="61" spans="2:7" x14ac:dyDescent="0.25">
      <c r="B61" s="37" t="s">
        <v>47</v>
      </c>
      <c r="C61" s="65">
        <v>6.3</v>
      </c>
      <c r="D61" s="73">
        <f t="shared" si="0"/>
        <v>7.8999999999999995</v>
      </c>
      <c r="E61" s="32"/>
      <c r="F61" s="84">
        <f t="shared" si="1"/>
        <v>0</v>
      </c>
      <c r="G61" s="31"/>
    </row>
    <row r="62" spans="2:7" x14ac:dyDescent="0.25">
      <c r="B62" s="37" t="s">
        <v>48</v>
      </c>
      <c r="C62" s="65">
        <v>4.6999999999999993</v>
      </c>
      <c r="D62" s="73">
        <f t="shared" si="0"/>
        <v>5.8999999999999995</v>
      </c>
      <c r="E62" s="32"/>
      <c r="F62" s="84">
        <f t="shared" si="1"/>
        <v>0</v>
      </c>
      <c r="G62" s="31"/>
    </row>
    <row r="63" spans="2:7" x14ac:dyDescent="0.25">
      <c r="B63" s="37" t="s">
        <v>49</v>
      </c>
      <c r="C63" s="65">
        <v>13.2</v>
      </c>
      <c r="D63" s="73">
        <f t="shared" si="0"/>
        <v>16.5</v>
      </c>
      <c r="E63" s="32"/>
      <c r="F63" s="84">
        <f t="shared" si="1"/>
        <v>0</v>
      </c>
      <c r="G63" s="31"/>
    </row>
    <row r="64" spans="2:7" x14ac:dyDescent="0.25">
      <c r="B64" s="37" t="s">
        <v>50</v>
      </c>
      <c r="C64" s="65">
        <v>21.900000000000002</v>
      </c>
      <c r="D64" s="73">
        <f t="shared" si="0"/>
        <v>27.400000000000002</v>
      </c>
      <c r="E64" s="32"/>
      <c r="F64" s="84">
        <f t="shared" si="1"/>
        <v>0</v>
      </c>
      <c r="G64" s="31"/>
    </row>
    <row r="65" spans="2:7" x14ac:dyDescent="0.25">
      <c r="B65" s="37" t="s">
        <v>51</v>
      </c>
      <c r="C65" s="65">
        <v>4</v>
      </c>
      <c r="D65" s="73">
        <f t="shared" si="0"/>
        <v>5</v>
      </c>
      <c r="E65" s="32"/>
      <c r="F65" s="84">
        <f t="shared" si="1"/>
        <v>0</v>
      </c>
      <c r="G65" s="31"/>
    </row>
    <row r="66" spans="2:7" x14ac:dyDescent="0.25">
      <c r="B66" s="37" t="s">
        <v>52</v>
      </c>
      <c r="C66" s="65">
        <v>12.9</v>
      </c>
      <c r="D66" s="73">
        <f t="shared" si="0"/>
        <v>16.200000000000003</v>
      </c>
      <c r="E66" s="32"/>
      <c r="F66" s="84">
        <f t="shared" si="1"/>
        <v>0</v>
      </c>
      <c r="G66" s="31"/>
    </row>
    <row r="67" spans="2:7" x14ac:dyDescent="0.25">
      <c r="B67" s="37" t="s">
        <v>53</v>
      </c>
      <c r="C67" s="65">
        <v>27.5</v>
      </c>
      <c r="D67" s="73">
        <f t="shared" si="0"/>
        <v>34.4</v>
      </c>
      <c r="E67" s="32"/>
      <c r="F67" s="84">
        <f t="shared" si="1"/>
        <v>0</v>
      </c>
      <c r="G67" s="31"/>
    </row>
    <row r="68" spans="2:7" x14ac:dyDescent="0.25">
      <c r="B68" s="37" t="s">
        <v>54</v>
      </c>
      <c r="C68" s="65">
        <v>10</v>
      </c>
      <c r="D68" s="73">
        <f t="shared" si="0"/>
        <v>12.5</v>
      </c>
      <c r="E68" s="32"/>
      <c r="F68" s="84">
        <f t="shared" si="1"/>
        <v>0</v>
      </c>
      <c r="G68" s="31"/>
    </row>
    <row r="69" spans="2:7" x14ac:dyDescent="0.25">
      <c r="B69" s="72" t="s">
        <v>56</v>
      </c>
      <c r="C69" s="85">
        <v>11.299999999999999</v>
      </c>
      <c r="D69" s="73">
        <f t="shared" si="0"/>
        <v>14.2</v>
      </c>
      <c r="E69" s="32"/>
      <c r="F69" s="86">
        <f t="shared" si="1"/>
        <v>0</v>
      </c>
      <c r="G69" s="31"/>
    </row>
    <row r="70" spans="2:7" x14ac:dyDescent="0.25">
      <c r="B70" s="72" t="s">
        <v>57</v>
      </c>
      <c r="C70" s="85">
        <v>4</v>
      </c>
      <c r="D70" s="73">
        <f t="shared" si="0"/>
        <v>5</v>
      </c>
      <c r="E70" s="32"/>
      <c r="F70" s="86">
        <f t="shared" si="1"/>
        <v>0</v>
      </c>
      <c r="G70" s="31"/>
    </row>
    <row r="71" spans="2:7" x14ac:dyDescent="0.25">
      <c r="B71" s="72" t="s">
        <v>58</v>
      </c>
      <c r="C71" s="85">
        <v>3.8000000000000003</v>
      </c>
      <c r="D71" s="73">
        <f t="shared" si="0"/>
        <v>4.8</v>
      </c>
      <c r="E71" s="32"/>
      <c r="F71" s="86">
        <f t="shared" si="1"/>
        <v>0</v>
      </c>
      <c r="G71" s="31"/>
    </row>
    <row r="72" spans="2:7" x14ac:dyDescent="0.25">
      <c r="B72" s="72" t="s">
        <v>59</v>
      </c>
      <c r="C72" s="85">
        <v>4.1999999999999993</v>
      </c>
      <c r="D72" s="73">
        <f t="shared" si="0"/>
        <v>5.3</v>
      </c>
      <c r="E72" s="32"/>
      <c r="F72" s="86">
        <f t="shared" si="1"/>
        <v>0</v>
      </c>
      <c r="G72" s="31"/>
    </row>
    <row r="73" spans="2:7" x14ac:dyDescent="0.25">
      <c r="B73" s="72" t="s">
        <v>60</v>
      </c>
      <c r="C73" s="85">
        <v>6.3</v>
      </c>
      <c r="D73" s="73">
        <f t="shared" si="0"/>
        <v>7.8999999999999995</v>
      </c>
      <c r="E73" s="32"/>
      <c r="F73" s="86">
        <f t="shared" si="1"/>
        <v>0</v>
      </c>
      <c r="G73" s="31"/>
    </row>
    <row r="74" spans="2:7" x14ac:dyDescent="0.25">
      <c r="B74" s="72" t="s">
        <v>61</v>
      </c>
      <c r="C74" s="85">
        <v>3</v>
      </c>
      <c r="D74" s="73">
        <f t="shared" si="0"/>
        <v>3.8000000000000003</v>
      </c>
      <c r="E74" s="32"/>
      <c r="F74" s="86">
        <f t="shared" si="1"/>
        <v>0</v>
      </c>
      <c r="G74" s="31"/>
    </row>
    <row r="75" spans="2:7" x14ac:dyDescent="0.25">
      <c r="B75" s="72" t="s">
        <v>62</v>
      </c>
      <c r="C75" s="85">
        <v>25</v>
      </c>
      <c r="D75" s="73">
        <f t="shared" si="0"/>
        <v>31.3</v>
      </c>
      <c r="E75" s="32"/>
      <c r="F75" s="86">
        <f t="shared" si="1"/>
        <v>0</v>
      </c>
      <c r="G75" s="31"/>
    </row>
    <row r="76" spans="2:7" x14ac:dyDescent="0.25">
      <c r="B76" s="72" t="s">
        <v>63</v>
      </c>
      <c r="C76" s="85">
        <v>3.4</v>
      </c>
      <c r="D76" s="73">
        <f t="shared" si="0"/>
        <v>4.3</v>
      </c>
      <c r="E76" s="32"/>
      <c r="F76" s="86">
        <f t="shared" si="1"/>
        <v>0</v>
      </c>
      <c r="G76" s="31"/>
    </row>
    <row r="77" spans="2:7" x14ac:dyDescent="0.25">
      <c r="B77" s="72" t="s">
        <v>64</v>
      </c>
      <c r="C77" s="85">
        <v>3.4</v>
      </c>
      <c r="D77" s="73">
        <f t="shared" si="0"/>
        <v>4.3</v>
      </c>
      <c r="E77" s="32"/>
      <c r="F77" s="86">
        <f t="shared" si="1"/>
        <v>0</v>
      </c>
      <c r="G77" s="31"/>
    </row>
    <row r="78" spans="2:7" x14ac:dyDescent="0.25">
      <c r="B78" s="72" t="s">
        <v>65</v>
      </c>
      <c r="C78" s="85">
        <v>3.4</v>
      </c>
      <c r="D78" s="73">
        <f t="shared" si="0"/>
        <v>4.3</v>
      </c>
      <c r="E78" s="32"/>
      <c r="F78" s="86">
        <f t="shared" si="1"/>
        <v>0</v>
      </c>
      <c r="G78" s="31"/>
    </row>
    <row r="79" spans="2:7" x14ac:dyDescent="0.25">
      <c r="B79" s="72" t="s">
        <v>66</v>
      </c>
      <c r="C79" s="87">
        <v>3.4</v>
      </c>
      <c r="D79" s="73">
        <f t="shared" si="0"/>
        <v>4.3</v>
      </c>
      <c r="E79" s="32"/>
      <c r="F79" s="86">
        <f t="shared" si="1"/>
        <v>0</v>
      </c>
      <c r="G79" s="31"/>
    </row>
    <row r="80" spans="2:7" ht="15" customHeight="1" x14ac:dyDescent="0.25">
      <c r="B80" s="37" t="s">
        <v>308</v>
      </c>
      <c r="C80" s="65">
        <v>3.2</v>
      </c>
      <c r="D80" s="73">
        <f t="shared" si="0"/>
        <v>4</v>
      </c>
      <c r="E80" s="32"/>
      <c r="F80" s="84">
        <f>+C80*E80</f>
        <v>0</v>
      </c>
      <c r="G80" s="31"/>
    </row>
    <row r="81" spans="2:7" ht="15" customHeight="1" x14ac:dyDescent="0.25">
      <c r="B81" s="64" t="s">
        <v>309</v>
      </c>
      <c r="C81" s="68">
        <v>3.2</v>
      </c>
      <c r="D81" s="73">
        <f t="shared" si="0"/>
        <v>4</v>
      </c>
      <c r="E81" s="32"/>
      <c r="F81" s="84">
        <f>+C81*E81</f>
        <v>0</v>
      </c>
      <c r="G81" s="31"/>
    </row>
    <row r="82" spans="2:7" ht="15" customHeight="1" x14ac:dyDescent="0.25">
      <c r="B82" s="64" t="s">
        <v>310</v>
      </c>
      <c r="C82" s="68">
        <v>20</v>
      </c>
      <c r="D82" s="73">
        <f t="shared" si="0"/>
        <v>25</v>
      </c>
      <c r="E82" s="32"/>
      <c r="F82" s="84">
        <f>+C82*E82</f>
        <v>0</v>
      </c>
      <c r="G82" s="31"/>
    </row>
    <row r="83" spans="2:7" x14ac:dyDescent="0.25">
      <c r="B83" s="75" t="s">
        <v>327</v>
      </c>
      <c r="C83" s="88">
        <v>10</v>
      </c>
      <c r="D83" s="73">
        <f t="shared" si="0"/>
        <v>12.5</v>
      </c>
      <c r="E83" s="32"/>
      <c r="F83" s="86">
        <f t="shared" si="1"/>
        <v>0</v>
      </c>
      <c r="G83" s="31"/>
    </row>
    <row r="84" spans="2:7" ht="15.75" thickBot="1" x14ac:dyDescent="0.3">
      <c r="B84" s="89" t="s">
        <v>328</v>
      </c>
      <c r="C84" s="90">
        <v>10</v>
      </c>
      <c r="D84" s="73">
        <f t="shared" si="0"/>
        <v>12.5</v>
      </c>
      <c r="E84" s="33"/>
      <c r="F84" s="91">
        <f t="shared" si="1"/>
        <v>0</v>
      </c>
      <c r="G84" s="31"/>
    </row>
    <row r="85" spans="2:7" ht="15.75" thickBot="1" x14ac:dyDescent="0.3">
      <c r="B85" s="114" t="s">
        <v>67</v>
      </c>
      <c r="C85" s="115"/>
      <c r="D85" s="62"/>
      <c r="E85" s="124">
        <f>SUM(E86:E103)</f>
        <v>0</v>
      </c>
      <c r="F85" s="29">
        <f>SUM(F86:F103)</f>
        <v>0</v>
      </c>
      <c r="G85" s="34"/>
    </row>
    <row r="86" spans="2:7" x14ac:dyDescent="0.25">
      <c r="B86" s="80" t="s">
        <v>68</v>
      </c>
      <c r="C86" s="73">
        <v>2.6</v>
      </c>
      <c r="D86" s="73">
        <f t="shared" ref="D86:D103" si="2">IF(C86&lt;3,ROUNDUP(+C86*J$3+C86,1),ROUNDUP(+C86*K$3+C86,1))</f>
        <v>3.5</v>
      </c>
      <c r="E86" s="35"/>
      <c r="F86" s="82">
        <f t="shared" si="1"/>
        <v>0</v>
      </c>
      <c r="G86" s="31"/>
    </row>
    <row r="87" spans="2:7" x14ac:dyDescent="0.25">
      <c r="B87" s="37" t="s">
        <v>69</v>
      </c>
      <c r="C87" s="73">
        <v>2.6</v>
      </c>
      <c r="D87" s="73">
        <f t="shared" si="2"/>
        <v>3.5</v>
      </c>
      <c r="E87" s="32"/>
      <c r="F87" s="84">
        <f t="shared" si="1"/>
        <v>0</v>
      </c>
      <c r="G87" s="31"/>
    </row>
    <row r="88" spans="2:7" x14ac:dyDescent="0.25">
      <c r="B88" s="37" t="s">
        <v>70</v>
      </c>
      <c r="C88" s="73">
        <v>2.6</v>
      </c>
      <c r="D88" s="73">
        <f t="shared" si="2"/>
        <v>3.5</v>
      </c>
      <c r="E88" s="32"/>
      <c r="F88" s="84">
        <f t="shared" si="1"/>
        <v>0</v>
      </c>
      <c r="G88" s="31"/>
    </row>
    <row r="89" spans="2:7" x14ac:dyDescent="0.25">
      <c r="B89" s="37" t="s">
        <v>71</v>
      </c>
      <c r="C89" s="73">
        <v>2.6</v>
      </c>
      <c r="D89" s="73">
        <f t="shared" si="2"/>
        <v>3.5</v>
      </c>
      <c r="E89" s="32"/>
      <c r="F89" s="84">
        <f t="shared" si="1"/>
        <v>0</v>
      </c>
      <c r="G89" s="31"/>
    </row>
    <row r="90" spans="2:7" x14ac:dyDescent="0.25">
      <c r="B90" s="92" t="s">
        <v>72</v>
      </c>
      <c r="C90" s="73">
        <v>2.6</v>
      </c>
      <c r="D90" s="73">
        <f t="shared" si="2"/>
        <v>3.5</v>
      </c>
      <c r="E90" s="32"/>
      <c r="F90" s="84">
        <f t="shared" si="1"/>
        <v>0</v>
      </c>
      <c r="G90" s="31"/>
    </row>
    <row r="91" spans="2:7" x14ac:dyDescent="0.25">
      <c r="B91" s="37" t="s">
        <v>73</v>
      </c>
      <c r="C91" s="73">
        <v>2.6</v>
      </c>
      <c r="D91" s="73">
        <f t="shared" si="2"/>
        <v>3.5</v>
      </c>
      <c r="E91" s="32"/>
      <c r="F91" s="84">
        <f t="shared" si="1"/>
        <v>0</v>
      </c>
      <c r="G91" s="31"/>
    </row>
    <row r="92" spans="2:7" x14ac:dyDescent="0.25">
      <c r="B92" s="37" t="s">
        <v>74</v>
      </c>
      <c r="C92" s="73">
        <v>2.6</v>
      </c>
      <c r="D92" s="73">
        <f t="shared" si="2"/>
        <v>3.5</v>
      </c>
      <c r="E92" s="32"/>
      <c r="F92" s="84">
        <f t="shared" si="1"/>
        <v>0</v>
      </c>
      <c r="G92" s="31"/>
    </row>
    <row r="93" spans="2:7" x14ac:dyDescent="0.25">
      <c r="B93" s="37" t="s">
        <v>75</v>
      </c>
      <c r="C93" s="73">
        <v>2.6</v>
      </c>
      <c r="D93" s="73">
        <f t="shared" si="2"/>
        <v>3.5</v>
      </c>
      <c r="E93" s="32"/>
      <c r="F93" s="84">
        <f t="shared" si="1"/>
        <v>0</v>
      </c>
      <c r="G93" s="31"/>
    </row>
    <row r="94" spans="2:7" x14ac:dyDescent="0.25">
      <c r="B94" s="37" t="s">
        <v>76</v>
      </c>
      <c r="C94" s="73">
        <v>2.6</v>
      </c>
      <c r="D94" s="73">
        <f t="shared" si="2"/>
        <v>3.5</v>
      </c>
      <c r="E94" s="32"/>
      <c r="F94" s="84">
        <f t="shared" si="1"/>
        <v>0</v>
      </c>
      <c r="G94" s="31"/>
    </row>
    <row r="95" spans="2:7" x14ac:dyDescent="0.25">
      <c r="B95" s="37" t="s">
        <v>77</v>
      </c>
      <c r="C95" s="65">
        <v>3.4</v>
      </c>
      <c r="D95" s="73">
        <f t="shared" si="2"/>
        <v>4.3</v>
      </c>
      <c r="E95" s="32"/>
      <c r="F95" s="84">
        <f t="shared" si="1"/>
        <v>0</v>
      </c>
      <c r="G95" s="31"/>
    </row>
    <row r="96" spans="2:7" x14ac:dyDescent="0.25">
      <c r="B96" s="37" t="s">
        <v>78</v>
      </c>
      <c r="C96" s="65">
        <v>2.6</v>
      </c>
      <c r="D96" s="73">
        <f t="shared" si="2"/>
        <v>3.5</v>
      </c>
      <c r="E96" s="32"/>
      <c r="F96" s="84">
        <f t="shared" si="1"/>
        <v>0</v>
      </c>
      <c r="G96" s="31"/>
    </row>
    <row r="97" spans="2:7" x14ac:dyDescent="0.25">
      <c r="B97" s="37" t="s">
        <v>79</v>
      </c>
      <c r="C97" s="65">
        <v>3.8000000000000003</v>
      </c>
      <c r="D97" s="73">
        <f t="shared" si="2"/>
        <v>4.8</v>
      </c>
      <c r="E97" s="32"/>
      <c r="F97" s="84">
        <f t="shared" si="1"/>
        <v>0</v>
      </c>
      <c r="G97" s="31"/>
    </row>
    <row r="98" spans="2:7" x14ac:dyDescent="0.25">
      <c r="B98" s="37" t="s">
        <v>80</v>
      </c>
      <c r="C98" s="65">
        <v>2.6</v>
      </c>
      <c r="D98" s="73">
        <f t="shared" si="2"/>
        <v>3.5</v>
      </c>
      <c r="E98" s="32"/>
      <c r="F98" s="84">
        <f t="shared" si="1"/>
        <v>0</v>
      </c>
      <c r="G98" s="31"/>
    </row>
    <row r="99" spans="2:7" x14ac:dyDescent="0.25">
      <c r="B99" s="72" t="s">
        <v>81</v>
      </c>
      <c r="C99" s="88">
        <v>12.5</v>
      </c>
      <c r="D99" s="73">
        <f t="shared" si="2"/>
        <v>15.7</v>
      </c>
      <c r="E99" s="32"/>
      <c r="F99" s="84">
        <f>+C99*E99</f>
        <v>0</v>
      </c>
      <c r="G99" s="31"/>
    </row>
    <row r="100" spans="2:7" x14ac:dyDescent="0.25">
      <c r="B100" s="72" t="s">
        <v>82</v>
      </c>
      <c r="C100" s="88">
        <v>43.800000000000004</v>
      </c>
      <c r="D100" s="73">
        <f t="shared" si="2"/>
        <v>54.800000000000004</v>
      </c>
      <c r="E100" s="32"/>
      <c r="F100" s="84">
        <f>+C100*E100</f>
        <v>0</v>
      </c>
      <c r="G100" s="31"/>
    </row>
    <row r="101" spans="2:7" x14ac:dyDescent="0.25">
      <c r="B101" s="72" t="s">
        <v>83</v>
      </c>
      <c r="C101" s="88">
        <v>18.8</v>
      </c>
      <c r="D101" s="73">
        <f t="shared" si="2"/>
        <v>23.5</v>
      </c>
      <c r="E101" s="32"/>
      <c r="F101" s="84">
        <f>+C101*E101</f>
        <v>0</v>
      </c>
      <c r="G101" s="31"/>
    </row>
    <row r="102" spans="2:7" x14ac:dyDescent="0.25">
      <c r="B102" s="72" t="s">
        <v>84</v>
      </c>
      <c r="C102" s="88">
        <v>18.8</v>
      </c>
      <c r="D102" s="73">
        <f t="shared" si="2"/>
        <v>23.5</v>
      </c>
      <c r="E102" s="32"/>
      <c r="F102" s="84">
        <f>+C102*E102</f>
        <v>0</v>
      </c>
      <c r="G102" s="31"/>
    </row>
    <row r="103" spans="2:7" ht="15.75" thickBot="1" x14ac:dyDescent="0.3">
      <c r="B103" s="72" t="s">
        <v>85</v>
      </c>
      <c r="C103" s="88">
        <v>31.3</v>
      </c>
      <c r="D103" s="73">
        <f t="shared" si="2"/>
        <v>39.200000000000003</v>
      </c>
      <c r="E103" s="32"/>
      <c r="F103" s="84">
        <f>+C103*E103</f>
        <v>0</v>
      </c>
      <c r="G103" s="31"/>
    </row>
    <row r="104" spans="2:7" ht="15.75" thickBot="1" x14ac:dyDescent="0.3">
      <c r="B104" s="114" t="s">
        <v>86</v>
      </c>
      <c r="C104" s="115"/>
      <c r="D104" s="93"/>
      <c r="E104" s="124">
        <f>SUM(E105:E121)</f>
        <v>0</v>
      </c>
      <c r="F104" s="94">
        <f>SUM(F105:F121)</f>
        <v>0</v>
      </c>
      <c r="G104" s="34"/>
    </row>
    <row r="105" spans="2:7" x14ac:dyDescent="0.25">
      <c r="B105" s="37" t="s">
        <v>87</v>
      </c>
      <c r="C105" s="65">
        <v>2.7</v>
      </c>
      <c r="D105" s="73">
        <f t="shared" ref="D105:D121" si="3">IF(C105&lt;3,ROUNDUP(+C105*J$3+C105,1),ROUNDUP(+C105*K$3+C105,1))</f>
        <v>3.6</v>
      </c>
      <c r="E105" s="32"/>
      <c r="F105" s="84">
        <f t="shared" si="1"/>
        <v>0</v>
      </c>
      <c r="G105" s="31"/>
    </row>
    <row r="106" spans="2:7" x14ac:dyDescent="0.25">
      <c r="B106" s="37" t="s">
        <v>88</v>
      </c>
      <c r="C106" s="65">
        <v>3.4</v>
      </c>
      <c r="D106" s="73">
        <f t="shared" si="3"/>
        <v>4.3</v>
      </c>
      <c r="E106" s="32"/>
      <c r="F106" s="84">
        <f t="shared" si="1"/>
        <v>0</v>
      </c>
      <c r="G106" s="31"/>
    </row>
    <row r="107" spans="2:7" x14ac:dyDescent="0.25">
      <c r="B107" s="37" t="s">
        <v>89</v>
      </c>
      <c r="C107" s="65">
        <v>7.3999999999999995</v>
      </c>
      <c r="D107" s="73">
        <f t="shared" si="3"/>
        <v>9.2999999999999989</v>
      </c>
      <c r="E107" s="32"/>
      <c r="F107" s="84">
        <f t="shared" si="1"/>
        <v>0</v>
      </c>
      <c r="G107" s="31"/>
    </row>
    <row r="108" spans="2:7" x14ac:dyDescent="0.25">
      <c r="B108" s="37" t="s">
        <v>90</v>
      </c>
      <c r="C108" s="65">
        <v>6.8999999999999995</v>
      </c>
      <c r="D108" s="73">
        <f t="shared" si="3"/>
        <v>8.6999999999999993</v>
      </c>
      <c r="E108" s="32"/>
      <c r="F108" s="84">
        <f t="shared" si="1"/>
        <v>0</v>
      </c>
      <c r="G108" s="31"/>
    </row>
    <row r="109" spans="2:7" x14ac:dyDescent="0.25">
      <c r="B109" s="37" t="s">
        <v>91</v>
      </c>
      <c r="C109" s="65">
        <v>2.7</v>
      </c>
      <c r="D109" s="73">
        <f t="shared" si="3"/>
        <v>3.6</v>
      </c>
      <c r="E109" s="32"/>
      <c r="F109" s="84">
        <f t="shared" si="1"/>
        <v>0</v>
      </c>
      <c r="G109" s="31"/>
    </row>
    <row r="110" spans="2:7" x14ac:dyDescent="0.25">
      <c r="B110" s="37" t="s">
        <v>92</v>
      </c>
      <c r="C110" s="65">
        <v>3.8000000000000003</v>
      </c>
      <c r="D110" s="73">
        <f t="shared" si="3"/>
        <v>4.8</v>
      </c>
      <c r="E110" s="32"/>
      <c r="F110" s="84">
        <f t="shared" si="1"/>
        <v>0</v>
      </c>
      <c r="G110" s="31"/>
    </row>
    <row r="111" spans="2:7" x14ac:dyDescent="0.25">
      <c r="B111" s="37" t="s">
        <v>93</v>
      </c>
      <c r="C111" s="65">
        <v>5</v>
      </c>
      <c r="D111" s="73">
        <f t="shared" si="3"/>
        <v>6.3</v>
      </c>
      <c r="E111" s="32"/>
      <c r="F111" s="84">
        <f t="shared" si="1"/>
        <v>0</v>
      </c>
      <c r="G111" s="31"/>
    </row>
    <row r="112" spans="2:7" x14ac:dyDescent="0.25">
      <c r="B112" s="37" t="s">
        <v>94</v>
      </c>
      <c r="C112" s="65">
        <v>4.3999999999999995</v>
      </c>
      <c r="D112" s="73">
        <f t="shared" si="3"/>
        <v>5.5</v>
      </c>
      <c r="E112" s="32"/>
      <c r="F112" s="84">
        <f t="shared" si="1"/>
        <v>0</v>
      </c>
      <c r="G112" s="31"/>
    </row>
    <row r="113" spans="2:7" x14ac:dyDescent="0.25">
      <c r="B113" s="37" t="s">
        <v>95</v>
      </c>
      <c r="C113" s="65">
        <v>3</v>
      </c>
      <c r="D113" s="73">
        <f t="shared" si="3"/>
        <v>3.8000000000000003</v>
      </c>
      <c r="E113" s="32"/>
      <c r="F113" s="84">
        <f t="shared" si="1"/>
        <v>0</v>
      </c>
      <c r="G113" s="31"/>
    </row>
    <row r="114" spans="2:7" x14ac:dyDescent="0.25">
      <c r="B114" s="37" t="s">
        <v>96</v>
      </c>
      <c r="C114" s="65">
        <v>3</v>
      </c>
      <c r="D114" s="73">
        <f t="shared" si="3"/>
        <v>3.8000000000000003</v>
      </c>
      <c r="E114" s="32"/>
      <c r="F114" s="84">
        <f t="shared" si="1"/>
        <v>0</v>
      </c>
      <c r="G114" s="31"/>
    </row>
    <row r="115" spans="2:7" x14ac:dyDescent="0.25">
      <c r="B115" s="37" t="s">
        <v>97</v>
      </c>
      <c r="C115" s="65">
        <v>2.7</v>
      </c>
      <c r="D115" s="73">
        <f t="shared" si="3"/>
        <v>3.6</v>
      </c>
      <c r="E115" s="32"/>
      <c r="F115" s="84">
        <f t="shared" si="1"/>
        <v>0</v>
      </c>
      <c r="G115" s="31"/>
    </row>
    <row r="116" spans="2:7" x14ac:dyDescent="0.25">
      <c r="B116" s="37" t="s">
        <v>98</v>
      </c>
      <c r="C116" s="65">
        <v>2.7</v>
      </c>
      <c r="D116" s="73">
        <f t="shared" si="3"/>
        <v>3.6</v>
      </c>
      <c r="E116" s="95"/>
      <c r="F116" s="84">
        <f t="shared" si="1"/>
        <v>0</v>
      </c>
      <c r="G116" s="31"/>
    </row>
    <row r="117" spans="2:7" x14ac:dyDescent="0.25">
      <c r="B117" s="37" t="s">
        <v>99</v>
      </c>
      <c r="C117" s="65">
        <v>3</v>
      </c>
      <c r="D117" s="73">
        <f t="shared" si="3"/>
        <v>3.8000000000000003</v>
      </c>
      <c r="E117" s="95"/>
      <c r="F117" s="84">
        <f t="shared" si="1"/>
        <v>0</v>
      </c>
      <c r="G117" s="31"/>
    </row>
    <row r="118" spans="2:7" x14ac:dyDescent="0.25">
      <c r="B118" s="37" t="s">
        <v>100</v>
      </c>
      <c r="C118" s="65">
        <v>2.7</v>
      </c>
      <c r="D118" s="73">
        <f t="shared" si="3"/>
        <v>3.6</v>
      </c>
      <c r="E118" s="95"/>
      <c r="F118" s="84">
        <f t="shared" si="1"/>
        <v>0</v>
      </c>
      <c r="G118" s="31"/>
    </row>
    <row r="119" spans="2:7" x14ac:dyDescent="0.25">
      <c r="B119" s="72" t="s">
        <v>101</v>
      </c>
      <c r="C119" s="88">
        <v>4.8</v>
      </c>
      <c r="D119" s="73">
        <f t="shared" si="3"/>
        <v>6</v>
      </c>
      <c r="E119" s="95"/>
      <c r="F119" s="84">
        <f>+C119*E119</f>
        <v>0</v>
      </c>
      <c r="G119" s="31"/>
    </row>
    <row r="120" spans="2:7" x14ac:dyDescent="0.25">
      <c r="B120" s="72" t="s">
        <v>102</v>
      </c>
      <c r="C120" s="88">
        <v>2.7</v>
      </c>
      <c r="D120" s="73">
        <f t="shared" si="3"/>
        <v>3.6</v>
      </c>
      <c r="E120" s="95"/>
      <c r="F120" s="84">
        <f>+C120*E120</f>
        <v>0</v>
      </c>
      <c r="G120" s="31"/>
    </row>
    <row r="121" spans="2:7" ht="15.75" thickBot="1" x14ac:dyDescent="0.3">
      <c r="B121" s="72" t="s">
        <v>103</v>
      </c>
      <c r="C121" s="88">
        <v>5</v>
      </c>
      <c r="D121" s="73">
        <f t="shared" si="3"/>
        <v>6.3</v>
      </c>
      <c r="E121" s="95"/>
      <c r="F121" s="84">
        <f>+C121*E121</f>
        <v>0</v>
      </c>
      <c r="G121" s="31"/>
    </row>
    <row r="122" spans="2:7" ht="15.75" customHeight="1" thickBot="1" x14ac:dyDescent="0.3">
      <c r="B122" s="114" t="s">
        <v>104</v>
      </c>
      <c r="C122" s="115"/>
      <c r="D122" s="97"/>
      <c r="E122" s="124">
        <f>SUM(E123:E132)</f>
        <v>0</v>
      </c>
      <c r="F122" s="98">
        <f>SUM(F123:F132)</f>
        <v>0</v>
      </c>
      <c r="G122" s="36"/>
    </row>
    <row r="123" spans="2:7" x14ac:dyDescent="0.25">
      <c r="B123" s="37" t="s">
        <v>105</v>
      </c>
      <c r="C123" s="65">
        <v>4.3</v>
      </c>
      <c r="D123" s="73">
        <f t="shared" ref="D123:D132" si="4">IF(C123&lt;3,ROUNDUP(+C123*J$3+C123,1),ROUNDUP(+C123*K$3+C123,1))</f>
        <v>5.3999999999999995</v>
      </c>
      <c r="E123" s="32"/>
      <c r="F123" s="84">
        <f t="shared" si="1"/>
        <v>0</v>
      </c>
      <c r="G123" s="31"/>
    </row>
    <row r="124" spans="2:7" x14ac:dyDescent="0.25">
      <c r="B124" s="37" t="s">
        <v>106</v>
      </c>
      <c r="C124" s="65">
        <v>4.3</v>
      </c>
      <c r="D124" s="73">
        <f t="shared" si="4"/>
        <v>5.3999999999999995</v>
      </c>
      <c r="E124" s="32"/>
      <c r="F124" s="84">
        <f t="shared" si="1"/>
        <v>0</v>
      </c>
      <c r="G124" s="31"/>
    </row>
    <row r="125" spans="2:7" x14ac:dyDescent="0.25">
      <c r="B125" s="37" t="s">
        <v>107</v>
      </c>
      <c r="C125" s="65">
        <v>4.3</v>
      </c>
      <c r="D125" s="73">
        <f t="shared" si="4"/>
        <v>5.3999999999999995</v>
      </c>
      <c r="E125" s="32"/>
      <c r="F125" s="84">
        <f t="shared" si="1"/>
        <v>0</v>
      </c>
      <c r="G125" s="31"/>
    </row>
    <row r="126" spans="2:7" x14ac:dyDescent="0.25">
      <c r="B126" s="37" t="s">
        <v>108</v>
      </c>
      <c r="C126" s="65">
        <v>4.3</v>
      </c>
      <c r="D126" s="73">
        <f t="shared" si="4"/>
        <v>5.3999999999999995</v>
      </c>
      <c r="E126" s="32"/>
      <c r="F126" s="84">
        <f t="shared" si="1"/>
        <v>0</v>
      </c>
      <c r="G126" s="31"/>
    </row>
    <row r="127" spans="2:7" x14ac:dyDescent="0.25">
      <c r="B127" s="37" t="s">
        <v>109</v>
      </c>
      <c r="C127" s="65">
        <v>6</v>
      </c>
      <c r="D127" s="73">
        <f t="shared" si="4"/>
        <v>7.5</v>
      </c>
      <c r="E127" s="32"/>
      <c r="F127" s="84">
        <f t="shared" si="1"/>
        <v>0</v>
      </c>
      <c r="G127" s="31"/>
    </row>
    <row r="128" spans="2:7" x14ac:dyDescent="0.25">
      <c r="B128" s="37" t="s">
        <v>110</v>
      </c>
      <c r="C128" s="65">
        <v>11.299999999999999</v>
      </c>
      <c r="D128" s="73">
        <f t="shared" si="4"/>
        <v>14.2</v>
      </c>
      <c r="E128" s="32"/>
      <c r="F128" s="84">
        <f t="shared" si="1"/>
        <v>0</v>
      </c>
      <c r="G128" s="31"/>
    </row>
    <row r="129" spans="2:7" x14ac:dyDescent="0.25">
      <c r="B129" s="37" t="s">
        <v>111</v>
      </c>
      <c r="C129" s="65">
        <v>11.799999999999999</v>
      </c>
      <c r="D129" s="73">
        <f t="shared" si="4"/>
        <v>14.799999999999999</v>
      </c>
      <c r="E129" s="32"/>
      <c r="F129" s="84">
        <f t="shared" si="1"/>
        <v>0</v>
      </c>
      <c r="G129" s="31"/>
    </row>
    <row r="130" spans="2:7" x14ac:dyDescent="0.25">
      <c r="B130" s="37" t="s">
        <v>112</v>
      </c>
      <c r="C130" s="65">
        <v>4.3</v>
      </c>
      <c r="D130" s="73">
        <f t="shared" si="4"/>
        <v>5.3999999999999995</v>
      </c>
      <c r="E130" s="32"/>
      <c r="F130" s="84">
        <f t="shared" si="1"/>
        <v>0</v>
      </c>
      <c r="G130" s="31"/>
    </row>
    <row r="131" spans="2:7" x14ac:dyDescent="0.25">
      <c r="B131" s="37" t="s">
        <v>113</v>
      </c>
      <c r="C131" s="65">
        <v>17.5</v>
      </c>
      <c r="D131" s="73">
        <f t="shared" si="4"/>
        <v>21.900000000000002</v>
      </c>
      <c r="E131" s="32"/>
      <c r="F131" s="84">
        <f t="shared" si="1"/>
        <v>0</v>
      </c>
      <c r="G131" s="31"/>
    </row>
    <row r="132" spans="2:7" ht="15.75" thickBot="1" x14ac:dyDescent="0.3">
      <c r="B132" s="37" t="s">
        <v>114</v>
      </c>
      <c r="C132" s="65">
        <v>43.800000000000004</v>
      </c>
      <c r="D132" s="73">
        <f t="shared" si="4"/>
        <v>54.800000000000004</v>
      </c>
      <c r="E132" s="32"/>
      <c r="F132" s="84">
        <f t="shared" si="1"/>
        <v>0</v>
      </c>
      <c r="G132" s="31"/>
    </row>
    <row r="133" spans="2:7" ht="15.75" thickBot="1" x14ac:dyDescent="0.3">
      <c r="B133" s="114" t="s">
        <v>115</v>
      </c>
      <c r="C133" s="115"/>
      <c r="D133" s="97"/>
      <c r="E133" s="124">
        <f>SUM(E134:E144)</f>
        <v>0</v>
      </c>
      <c r="F133" s="98">
        <f>SUM(F134:F144)</f>
        <v>0</v>
      </c>
      <c r="G133" s="36"/>
    </row>
    <row r="134" spans="2:7" x14ac:dyDescent="0.25">
      <c r="B134" s="37" t="s">
        <v>116</v>
      </c>
      <c r="C134" s="65">
        <v>3.6</v>
      </c>
      <c r="D134" s="73">
        <f t="shared" ref="D134:D144" si="5">IF(C134&lt;3,ROUNDUP(+C134*J$3+C134,1),ROUNDUP(+C134*K$3+C134,1))</f>
        <v>4.5</v>
      </c>
      <c r="E134" s="32"/>
      <c r="F134" s="84">
        <f t="shared" ref="F134:F155" si="6">+C134*E134</f>
        <v>0</v>
      </c>
      <c r="G134" s="31"/>
    </row>
    <row r="135" spans="2:7" x14ac:dyDescent="0.25">
      <c r="B135" s="37" t="s">
        <v>117</v>
      </c>
      <c r="C135" s="65">
        <v>3.6</v>
      </c>
      <c r="D135" s="73">
        <f t="shared" si="5"/>
        <v>4.5</v>
      </c>
      <c r="E135" s="32"/>
      <c r="F135" s="84">
        <f t="shared" si="6"/>
        <v>0</v>
      </c>
      <c r="G135" s="31"/>
    </row>
    <row r="136" spans="2:7" x14ac:dyDescent="0.25">
      <c r="B136" s="37" t="s">
        <v>118</v>
      </c>
      <c r="C136" s="65">
        <v>6.3</v>
      </c>
      <c r="D136" s="73">
        <f t="shared" si="5"/>
        <v>7.8999999999999995</v>
      </c>
      <c r="E136" s="32"/>
      <c r="F136" s="84">
        <f t="shared" si="6"/>
        <v>0</v>
      </c>
      <c r="G136" s="31"/>
    </row>
    <row r="137" spans="2:7" x14ac:dyDescent="0.25">
      <c r="B137" s="37" t="s">
        <v>119</v>
      </c>
      <c r="C137" s="65">
        <v>3.6</v>
      </c>
      <c r="D137" s="73">
        <f t="shared" si="5"/>
        <v>4.5</v>
      </c>
      <c r="E137" s="32"/>
      <c r="F137" s="84">
        <f t="shared" si="6"/>
        <v>0</v>
      </c>
      <c r="G137" s="31"/>
    </row>
    <row r="138" spans="2:7" x14ac:dyDescent="0.25">
      <c r="B138" s="37" t="s">
        <v>120</v>
      </c>
      <c r="C138" s="65">
        <v>3.6</v>
      </c>
      <c r="D138" s="73">
        <f t="shared" si="5"/>
        <v>4.5</v>
      </c>
      <c r="E138" s="32"/>
      <c r="F138" s="84">
        <f t="shared" si="6"/>
        <v>0</v>
      </c>
      <c r="G138" s="31"/>
    </row>
    <row r="139" spans="2:7" x14ac:dyDescent="0.25">
      <c r="B139" s="37" t="s">
        <v>121</v>
      </c>
      <c r="C139" s="65">
        <v>3.6</v>
      </c>
      <c r="D139" s="73">
        <f t="shared" si="5"/>
        <v>4.5</v>
      </c>
      <c r="E139" s="32"/>
      <c r="F139" s="84">
        <f t="shared" si="6"/>
        <v>0</v>
      </c>
      <c r="G139" s="31"/>
    </row>
    <row r="140" spans="2:7" x14ac:dyDescent="0.25">
      <c r="B140" s="37" t="s">
        <v>122</v>
      </c>
      <c r="C140" s="65">
        <v>3.6</v>
      </c>
      <c r="D140" s="73">
        <f t="shared" si="5"/>
        <v>4.5</v>
      </c>
      <c r="E140" s="32"/>
      <c r="F140" s="84">
        <f t="shared" si="6"/>
        <v>0</v>
      </c>
      <c r="G140" s="31"/>
    </row>
    <row r="141" spans="2:7" x14ac:dyDescent="0.25">
      <c r="B141" s="37" t="s">
        <v>123</v>
      </c>
      <c r="C141" s="65">
        <v>3.6</v>
      </c>
      <c r="D141" s="73">
        <f t="shared" si="5"/>
        <v>4.5</v>
      </c>
      <c r="E141" s="32"/>
      <c r="F141" s="84">
        <f t="shared" si="6"/>
        <v>0</v>
      </c>
      <c r="G141" s="31"/>
    </row>
    <row r="142" spans="2:7" x14ac:dyDescent="0.25">
      <c r="B142" s="37" t="s">
        <v>124</v>
      </c>
      <c r="C142" s="65">
        <v>3.6</v>
      </c>
      <c r="D142" s="73">
        <f t="shared" si="5"/>
        <v>4.5</v>
      </c>
      <c r="E142" s="32"/>
      <c r="F142" s="84">
        <f t="shared" si="6"/>
        <v>0</v>
      </c>
      <c r="G142" s="31"/>
    </row>
    <row r="143" spans="2:7" x14ac:dyDescent="0.25">
      <c r="B143" s="37" t="s">
        <v>125</v>
      </c>
      <c r="C143" s="65">
        <v>3.6</v>
      </c>
      <c r="D143" s="73">
        <f t="shared" si="5"/>
        <v>4.5</v>
      </c>
      <c r="E143" s="32"/>
      <c r="F143" s="84">
        <f t="shared" si="6"/>
        <v>0</v>
      </c>
      <c r="G143" s="31"/>
    </row>
    <row r="144" spans="2:7" ht="15.75" thickBot="1" x14ac:dyDescent="0.3">
      <c r="B144" s="37" t="s">
        <v>126</v>
      </c>
      <c r="C144" s="65">
        <v>3.6</v>
      </c>
      <c r="D144" s="73">
        <f t="shared" si="5"/>
        <v>4.5</v>
      </c>
      <c r="E144" s="32"/>
      <c r="F144" s="84">
        <f t="shared" si="6"/>
        <v>0</v>
      </c>
      <c r="G144" s="31"/>
    </row>
    <row r="145" spans="2:7" ht="15.75" thickBot="1" x14ac:dyDescent="0.3">
      <c r="B145" s="114" t="s">
        <v>127</v>
      </c>
      <c r="C145" s="115"/>
      <c r="D145" s="93"/>
      <c r="E145" s="124">
        <f>SUM(E146:E155)</f>
        <v>0</v>
      </c>
      <c r="F145" s="94">
        <f>SUM(F146:F155)</f>
        <v>0</v>
      </c>
      <c r="G145" s="38"/>
    </row>
    <row r="146" spans="2:7" x14ac:dyDescent="0.25">
      <c r="B146" s="99" t="s">
        <v>128</v>
      </c>
      <c r="C146" s="100">
        <v>11.299999999999999</v>
      </c>
      <c r="D146" s="73">
        <f t="shared" ref="D146:D155" si="7">IF(C146&lt;3,ROUNDUP(+C146*J$3+C146,1),ROUNDUP(+C146*K$3+C146,1))</f>
        <v>14.2</v>
      </c>
      <c r="E146" s="35"/>
      <c r="F146" s="82">
        <f t="shared" si="6"/>
        <v>0</v>
      </c>
      <c r="G146" s="31"/>
    </row>
    <row r="147" spans="2:7" x14ac:dyDescent="0.25">
      <c r="B147" s="72" t="s">
        <v>129</v>
      </c>
      <c r="C147" s="101">
        <v>50</v>
      </c>
      <c r="D147" s="73">
        <f t="shared" si="7"/>
        <v>62.5</v>
      </c>
      <c r="E147" s="32"/>
      <c r="F147" s="84">
        <f t="shared" si="6"/>
        <v>0</v>
      </c>
      <c r="G147" s="31"/>
    </row>
    <row r="148" spans="2:7" x14ac:dyDescent="0.25">
      <c r="B148" s="72" t="s">
        <v>55</v>
      </c>
      <c r="C148" s="88">
        <v>56.300000000000004</v>
      </c>
      <c r="D148" s="73">
        <f t="shared" si="7"/>
        <v>70.399999999999991</v>
      </c>
      <c r="E148" s="32"/>
      <c r="F148" s="84">
        <f t="shared" si="6"/>
        <v>0</v>
      </c>
      <c r="G148" s="31"/>
    </row>
    <row r="149" spans="2:7" x14ac:dyDescent="0.25">
      <c r="B149" s="72" t="s">
        <v>130</v>
      </c>
      <c r="C149" s="88">
        <v>25</v>
      </c>
      <c r="D149" s="73">
        <f t="shared" si="7"/>
        <v>31.3</v>
      </c>
      <c r="E149" s="32"/>
      <c r="F149" s="84">
        <f t="shared" si="6"/>
        <v>0</v>
      </c>
      <c r="G149" s="31"/>
    </row>
    <row r="150" spans="2:7" x14ac:dyDescent="0.25">
      <c r="B150" s="72" t="s">
        <v>131</v>
      </c>
      <c r="C150" s="88">
        <v>31.3</v>
      </c>
      <c r="D150" s="73">
        <f t="shared" si="7"/>
        <v>39.200000000000003</v>
      </c>
      <c r="E150" s="32"/>
      <c r="F150" s="84">
        <f t="shared" si="6"/>
        <v>0</v>
      </c>
      <c r="G150" s="31"/>
    </row>
    <row r="151" spans="2:7" x14ac:dyDescent="0.25">
      <c r="B151" s="72" t="s">
        <v>132</v>
      </c>
      <c r="C151" s="88">
        <v>35</v>
      </c>
      <c r="D151" s="73">
        <f t="shared" si="7"/>
        <v>43.800000000000004</v>
      </c>
      <c r="E151" s="32"/>
      <c r="F151" s="84">
        <f t="shared" si="6"/>
        <v>0</v>
      </c>
      <c r="G151" s="31"/>
    </row>
    <row r="152" spans="2:7" x14ac:dyDescent="0.25">
      <c r="B152" s="72" t="s">
        <v>133</v>
      </c>
      <c r="C152" s="88">
        <v>52.5</v>
      </c>
      <c r="D152" s="73">
        <f t="shared" si="7"/>
        <v>65.699999999999989</v>
      </c>
      <c r="E152" s="32"/>
      <c r="F152" s="84">
        <f t="shared" si="6"/>
        <v>0</v>
      </c>
      <c r="G152" s="31"/>
    </row>
    <row r="153" spans="2:7" x14ac:dyDescent="0.25">
      <c r="B153" s="72" t="s">
        <v>134</v>
      </c>
      <c r="C153" s="88">
        <v>37.5</v>
      </c>
      <c r="D153" s="73">
        <f t="shared" si="7"/>
        <v>46.9</v>
      </c>
      <c r="E153" s="32"/>
      <c r="F153" s="84">
        <f t="shared" si="6"/>
        <v>0</v>
      </c>
      <c r="G153" s="31"/>
    </row>
    <row r="154" spans="2:7" x14ac:dyDescent="0.25">
      <c r="B154" s="72" t="s">
        <v>135</v>
      </c>
      <c r="C154" s="88">
        <v>31.3</v>
      </c>
      <c r="D154" s="73">
        <f t="shared" si="7"/>
        <v>39.200000000000003</v>
      </c>
      <c r="E154" s="32"/>
      <c r="F154" s="84">
        <f t="shared" si="6"/>
        <v>0</v>
      </c>
      <c r="G154" s="31"/>
    </row>
    <row r="155" spans="2:7" ht="15.75" thickBot="1" x14ac:dyDescent="0.3">
      <c r="B155" s="72" t="s">
        <v>136</v>
      </c>
      <c r="C155" s="88">
        <v>22.5</v>
      </c>
      <c r="D155" s="73">
        <f t="shared" si="7"/>
        <v>28.200000000000003</v>
      </c>
      <c r="E155" s="32"/>
      <c r="F155" s="84">
        <f t="shared" si="6"/>
        <v>0</v>
      </c>
      <c r="G155" s="31"/>
    </row>
    <row r="156" spans="2:7" ht="15.75" thickBot="1" x14ac:dyDescent="0.3">
      <c r="B156" s="114" t="s">
        <v>137</v>
      </c>
      <c r="C156" s="115"/>
      <c r="D156" s="97"/>
      <c r="E156" s="124">
        <f>SUM(E157:E174)</f>
        <v>0</v>
      </c>
      <c r="F156" s="98">
        <f>SUM(F157:F174)</f>
        <v>0</v>
      </c>
      <c r="G156" s="36"/>
    </row>
    <row r="157" spans="2:7" x14ac:dyDescent="0.25">
      <c r="B157" s="39" t="s">
        <v>138</v>
      </c>
      <c r="C157" s="65">
        <v>75</v>
      </c>
      <c r="D157" s="73">
        <f t="shared" ref="D157:D174" si="8">IF(C157&lt;3,ROUNDUP(+C157*J$3+C157,1),ROUNDUP(+C157*K$3+C157,1))</f>
        <v>93.8</v>
      </c>
      <c r="E157" s="83"/>
      <c r="F157" s="84">
        <f>+C157*E157</f>
        <v>0</v>
      </c>
      <c r="G157" s="40"/>
    </row>
    <row r="158" spans="2:7" x14ac:dyDescent="0.25">
      <c r="B158" s="37" t="s">
        <v>139</v>
      </c>
      <c r="C158" s="65">
        <v>118.8</v>
      </c>
      <c r="D158" s="73">
        <f t="shared" si="8"/>
        <v>148.5</v>
      </c>
      <c r="E158" s="83"/>
      <c r="F158" s="84">
        <f t="shared" ref="F158:F234" si="9">+C158*E158</f>
        <v>0</v>
      </c>
      <c r="G158" s="41"/>
    </row>
    <row r="159" spans="2:7" x14ac:dyDescent="0.25">
      <c r="B159" s="37" t="s">
        <v>140</v>
      </c>
      <c r="C159" s="65">
        <v>106.3</v>
      </c>
      <c r="D159" s="73">
        <f t="shared" si="8"/>
        <v>132.9</v>
      </c>
      <c r="E159" s="83"/>
      <c r="F159" s="84">
        <f t="shared" si="9"/>
        <v>0</v>
      </c>
      <c r="G159" s="41"/>
    </row>
    <row r="160" spans="2:7" x14ac:dyDescent="0.25">
      <c r="B160" s="37" t="s">
        <v>141</v>
      </c>
      <c r="C160" s="65">
        <v>93.8</v>
      </c>
      <c r="D160" s="73">
        <f t="shared" si="8"/>
        <v>117.3</v>
      </c>
      <c r="E160" s="83"/>
      <c r="F160" s="84">
        <f t="shared" si="9"/>
        <v>0</v>
      </c>
      <c r="G160" s="41"/>
    </row>
    <row r="161" spans="2:7" x14ac:dyDescent="0.25">
      <c r="B161" s="37" t="s">
        <v>142</v>
      </c>
      <c r="C161" s="65">
        <v>56.300000000000004</v>
      </c>
      <c r="D161" s="73">
        <f t="shared" si="8"/>
        <v>70.399999999999991</v>
      </c>
      <c r="E161" s="83"/>
      <c r="F161" s="84">
        <f t="shared" si="9"/>
        <v>0</v>
      </c>
      <c r="G161" s="41"/>
    </row>
    <row r="162" spans="2:7" x14ac:dyDescent="0.25">
      <c r="B162" s="37" t="s">
        <v>143</v>
      </c>
      <c r="C162" s="65">
        <v>77</v>
      </c>
      <c r="D162" s="73">
        <f t="shared" si="8"/>
        <v>96.3</v>
      </c>
      <c r="E162" s="83"/>
      <c r="F162" s="84">
        <f t="shared" si="9"/>
        <v>0</v>
      </c>
      <c r="G162" s="41"/>
    </row>
    <row r="163" spans="2:7" x14ac:dyDescent="0.25">
      <c r="B163" s="37" t="s">
        <v>144</v>
      </c>
      <c r="C163" s="65">
        <v>37.5</v>
      </c>
      <c r="D163" s="73">
        <f t="shared" si="8"/>
        <v>46.9</v>
      </c>
      <c r="E163" s="83"/>
      <c r="F163" s="84">
        <f t="shared" si="9"/>
        <v>0</v>
      </c>
      <c r="G163" s="41"/>
    </row>
    <row r="164" spans="2:7" x14ac:dyDescent="0.25">
      <c r="B164" s="37" t="s">
        <v>145</v>
      </c>
      <c r="C164" s="65">
        <v>56.300000000000004</v>
      </c>
      <c r="D164" s="73">
        <f t="shared" si="8"/>
        <v>70.399999999999991</v>
      </c>
      <c r="E164" s="83"/>
      <c r="F164" s="84">
        <f t="shared" si="9"/>
        <v>0</v>
      </c>
      <c r="G164" s="41"/>
    </row>
    <row r="165" spans="2:7" x14ac:dyDescent="0.25">
      <c r="B165" s="37" t="s">
        <v>146</v>
      </c>
      <c r="C165" s="65">
        <v>12.5</v>
      </c>
      <c r="D165" s="73">
        <f t="shared" si="8"/>
        <v>15.7</v>
      </c>
      <c r="E165" s="83"/>
      <c r="F165" s="84">
        <f t="shared" si="9"/>
        <v>0</v>
      </c>
      <c r="G165" s="41"/>
    </row>
    <row r="166" spans="2:7" x14ac:dyDescent="0.25">
      <c r="B166" s="37" t="s">
        <v>147</v>
      </c>
      <c r="C166" s="65">
        <v>12.5</v>
      </c>
      <c r="D166" s="73">
        <f t="shared" si="8"/>
        <v>15.7</v>
      </c>
      <c r="E166" s="83"/>
      <c r="F166" s="84">
        <f>+C166*E166</f>
        <v>0</v>
      </c>
      <c r="G166" s="41"/>
    </row>
    <row r="167" spans="2:7" x14ac:dyDescent="0.25">
      <c r="B167" s="37" t="s">
        <v>148</v>
      </c>
      <c r="C167" s="65">
        <v>52.5</v>
      </c>
      <c r="D167" s="73">
        <f t="shared" si="8"/>
        <v>65.699999999999989</v>
      </c>
      <c r="E167" s="83"/>
      <c r="F167" s="84">
        <f t="shared" si="9"/>
        <v>0</v>
      </c>
      <c r="G167" s="41"/>
    </row>
    <row r="168" spans="2:7" x14ac:dyDescent="0.25">
      <c r="B168" s="37" t="s">
        <v>149</v>
      </c>
      <c r="C168" s="65">
        <v>65</v>
      </c>
      <c r="D168" s="73">
        <f t="shared" si="8"/>
        <v>81.3</v>
      </c>
      <c r="E168" s="83"/>
      <c r="F168" s="84">
        <f t="shared" si="9"/>
        <v>0</v>
      </c>
      <c r="G168" s="41"/>
    </row>
    <row r="169" spans="2:7" x14ac:dyDescent="0.25">
      <c r="B169" s="37" t="s">
        <v>150</v>
      </c>
      <c r="C169" s="65">
        <v>65</v>
      </c>
      <c r="D169" s="73">
        <f t="shared" si="8"/>
        <v>81.3</v>
      </c>
      <c r="E169" s="83"/>
      <c r="F169" s="84">
        <f t="shared" si="9"/>
        <v>0</v>
      </c>
      <c r="G169" s="41"/>
    </row>
    <row r="170" spans="2:7" x14ac:dyDescent="0.25">
      <c r="B170" s="37" t="s">
        <v>151</v>
      </c>
      <c r="C170" s="65">
        <v>50</v>
      </c>
      <c r="D170" s="73">
        <f t="shared" si="8"/>
        <v>62.5</v>
      </c>
      <c r="E170" s="83"/>
      <c r="F170" s="84">
        <f t="shared" si="9"/>
        <v>0</v>
      </c>
      <c r="G170" s="41"/>
    </row>
    <row r="171" spans="2:7" x14ac:dyDescent="0.25">
      <c r="B171" s="37" t="s">
        <v>329</v>
      </c>
      <c r="C171" s="65">
        <v>68.8</v>
      </c>
      <c r="D171" s="73">
        <f t="shared" si="8"/>
        <v>86</v>
      </c>
      <c r="E171" s="83"/>
      <c r="F171" s="84">
        <f t="shared" si="9"/>
        <v>0</v>
      </c>
      <c r="G171" s="41"/>
    </row>
    <row r="172" spans="2:7" x14ac:dyDescent="0.25">
      <c r="B172" s="37" t="s">
        <v>331</v>
      </c>
      <c r="C172" s="65">
        <v>156.29999999999998</v>
      </c>
      <c r="D172" s="73">
        <f t="shared" si="8"/>
        <v>195.4</v>
      </c>
      <c r="E172" s="83"/>
      <c r="F172" s="84">
        <f t="shared" ref="F172:F174" si="10">+C172*E172</f>
        <v>0</v>
      </c>
      <c r="G172" s="41"/>
    </row>
    <row r="173" spans="2:7" x14ac:dyDescent="0.25">
      <c r="B173" s="37" t="s">
        <v>332</v>
      </c>
      <c r="C173" s="65">
        <v>1062.5</v>
      </c>
      <c r="D173" s="73">
        <f t="shared" si="8"/>
        <v>1328.1999999999998</v>
      </c>
      <c r="E173" s="83"/>
      <c r="F173" s="84">
        <f t="shared" si="10"/>
        <v>0</v>
      </c>
      <c r="G173" s="41"/>
    </row>
    <row r="174" spans="2:7" ht="15.75" thickBot="1" x14ac:dyDescent="0.3">
      <c r="B174" s="37" t="s">
        <v>333</v>
      </c>
      <c r="C174" s="65">
        <v>812.5</v>
      </c>
      <c r="D174" s="73">
        <f t="shared" si="8"/>
        <v>1015.7</v>
      </c>
      <c r="E174" s="83"/>
      <c r="F174" s="84">
        <f t="shared" si="10"/>
        <v>0</v>
      </c>
      <c r="G174" s="41"/>
    </row>
    <row r="175" spans="2:7" ht="15.75" thickBot="1" x14ac:dyDescent="0.3">
      <c r="B175" s="114" t="s">
        <v>154</v>
      </c>
      <c r="C175" s="115"/>
      <c r="D175" s="97"/>
      <c r="E175" s="124">
        <f>SUM(E176:E194)</f>
        <v>0</v>
      </c>
      <c r="F175" s="98">
        <f>SUM(F176:F194)</f>
        <v>0</v>
      </c>
      <c r="G175" s="36"/>
    </row>
    <row r="176" spans="2:7" x14ac:dyDescent="0.25">
      <c r="B176" s="37" t="s">
        <v>155</v>
      </c>
      <c r="C176" s="65">
        <v>50</v>
      </c>
      <c r="D176" s="73">
        <f>IF(C176&lt;3,ROUNDUP(+C176*J$3+C176,1),IF(C176&lt;50,ROUNDUP(+C176*K$3+C176,0),ROUNDUP(+C176*L$3+C176,0)))</f>
        <v>58</v>
      </c>
      <c r="E176" s="83"/>
      <c r="F176" s="84">
        <f t="shared" si="9"/>
        <v>0</v>
      </c>
      <c r="G176" s="36"/>
    </row>
    <row r="177" spans="2:7" x14ac:dyDescent="0.25">
      <c r="B177" s="37" t="s">
        <v>156</v>
      </c>
      <c r="C177" s="65">
        <v>80</v>
      </c>
      <c r="D177" s="73">
        <f>IF(C177&lt;3,ROUNDUP(+C177*J$3+C177,1),IF(C177&lt;50,ROUNDUP(+C177*K$3+C177,0),ROUNDUP(+C177*L$3+C177,0)))</f>
        <v>92</v>
      </c>
      <c r="E177" s="83"/>
      <c r="F177" s="84">
        <f t="shared" si="9"/>
        <v>0</v>
      </c>
      <c r="G177" s="36"/>
    </row>
    <row r="178" spans="2:7" x14ac:dyDescent="0.25">
      <c r="B178" s="37" t="s">
        <v>157</v>
      </c>
      <c r="C178" s="65">
        <v>69</v>
      </c>
      <c r="D178" s="73">
        <f>IF(C178&lt;3,ROUNDUP(+C178*J$3+C178,1),IF(C178&lt;50,ROUNDUP(+C178*K$3+C178,0),ROUNDUP(+C178*L$3+C178,0)))</f>
        <v>80</v>
      </c>
      <c r="E178" s="83"/>
      <c r="F178" s="84">
        <f t="shared" si="9"/>
        <v>0</v>
      </c>
      <c r="G178" s="36"/>
    </row>
    <row r="179" spans="2:7" x14ac:dyDescent="0.25">
      <c r="B179" s="37" t="s">
        <v>158</v>
      </c>
      <c r="C179" s="65">
        <v>87</v>
      </c>
      <c r="D179" s="73">
        <f>IF(C179&lt;3,ROUNDUP(+C179*J$3+C179,1),IF(C179&lt;50,ROUNDUP(+C179*K$3+C179,0),ROUNDUP(+C179*L$3+C179,0)))</f>
        <v>101</v>
      </c>
      <c r="E179" s="83"/>
      <c r="F179" s="84">
        <f t="shared" si="9"/>
        <v>0</v>
      </c>
      <c r="G179" s="36"/>
    </row>
    <row r="180" spans="2:7" x14ac:dyDescent="0.25">
      <c r="B180" s="37" t="s">
        <v>159</v>
      </c>
      <c r="C180" s="65">
        <v>113</v>
      </c>
      <c r="D180" s="73">
        <f>IF(C180&lt;3,ROUNDUP(+C180*J$3+C180,1),IF(C180&gt;50,ROUNDUP(+C180*K$3+C180,0),ROUNDUP(+C180*L$3+C180,0)))</f>
        <v>142</v>
      </c>
      <c r="E180" s="83"/>
      <c r="F180" s="84">
        <f>+C180*E180</f>
        <v>0</v>
      </c>
      <c r="G180" s="36"/>
    </row>
    <row r="181" spans="2:7" x14ac:dyDescent="0.25">
      <c r="B181" s="37" t="s">
        <v>160</v>
      </c>
      <c r="C181" s="65">
        <v>125</v>
      </c>
      <c r="D181" s="73">
        <f t="shared" ref="D181:D194" si="11">IF(C181&lt;3,ROUNDUP(+C181*J$3+C181,1),ROUNDUP(+C181*K$3+C181,0))</f>
        <v>157</v>
      </c>
      <c r="E181" s="83"/>
      <c r="F181" s="84">
        <f>+C181*E181</f>
        <v>0</v>
      </c>
      <c r="G181" s="36"/>
    </row>
    <row r="182" spans="2:7" x14ac:dyDescent="0.25">
      <c r="B182" s="37" t="s">
        <v>161</v>
      </c>
      <c r="C182" s="65">
        <v>63</v>
      </c>
      <c r="D182" s="73">
        <f t="shared" si="11"/>
        <v>79</v>
      </c>
      <c r="E182" s="83"/>
      <c r="F182" s="84">
        <f t="shared" si="9"/>
        <v>0</v>
      </c>
      <c r="G182" s="36"/>
    </row>
    <row r="183" spans="2:7" x14ac:dyDescent="0.25">
      <c r="B183" s="37" t="s">
        <v>162</v>
      </c>
      <c r="C183" s="65">
        <v>175</v>
      </c>
      <c r="D183" s="73">
        <f t="shared" si="11"/>
        <v>219</v>
      </c>
      <c r="E183" s="83"/>
      <c r="F183" s="84">
        <f t="shared" si="9"/>
        <v>0</v>
      </c>
      <c r="G183" s="36"/>
    </row>
    <row r="184" spans="2:7" x14ac:dyDescent="0.25">
      <c r="B184" s="37" t="s">
        <v>163</v>
      </c>
      <c r="C184" s="65">
        <v>44</v>
      </c>
      <c r="D184" s="73">
        <f t="shared" si="11"/>
        <v>55</v>
      </c>
      <c r="E184" s="83"/>
      <c r="F184" s="84">
        <f t="shared" si="9"/>
        <v>0</v>
      </c>
      <c r="G184" s="36"/>
    </row>
    <row r="185" spans="2:7" x14ac:dyDescent="0.25">
      <c r="B185" s="37" t="s">
        <v>164</v>
      </c>
      <c r="C185" s="65">
        <v>23</v>
      </c>
      <c r="D185" s="73">
        <f t="shared" si="11"/>
        <v>29</v>
      </c>
      <c r="E185" s="83"/>
      <c r="F185" s="84">
        <f t="shared" si="9"/>
        <v>0</v>
      </c>
      <c r="G185" s="36"/>
    </row>
    <row r="186" spans="2:7" x14ac:dyDescent="0.25">
      <c r="B186" s="37" t="s">
        <v>165</v>
      </c>
      <c r="C186" s="65">
        <v>25</v>
      </c>
      <c r="D186" s="73">
        <f t="shared" si="11"/>
        <v>32</v>
      </c>
      <c r="E186" s="83"/>
      <c r="F186" s="84">
        <f>+C186*E186</f>
        <v>0</v>
      </c>
      <c r="G186" s="41"/>
    </row>
    <row r="187" spans="2:7" x14ac:dyDescent="0.25">
      <c r="B187" s="37" t="s">
        <v>166</v>
      </c>
      <c r="C187" s="65">
        <v>20</v>
      </c>
      <c r="D187" s="73">
        <f t="shared" si="11"/>
        <v>25</v>
      </c>
      <c r="E187" s="83"/>
      <c r="F187" s="84">
        <f t="shared" si="9"/>
        <v>0</v>
      </c>
      <c r="G187" s="41"/>
    </row>
    <row r="188" spans="2:7" x14ac:dyDescent="0.25">
      <c r="B188" s="92" t="s">
        <v>167</v>
      </c>
      <c r="C188" s="65">
        <v>125</v>
      </c>
      <c r="D188" s="73">
        <f t="shared" si="11"/>
        <v>157</v>
      </c>
      <c r="E188" s="83"/>
      <c r="F188" s="84">
        <f t="shared" si="9"/>
        <v>0</v>
      </c>
      <c r="G188" s="41"/>
    </row>
    <row r="189" spans="2:7" x14ac:dyDescent="0.25">
      <c r="B189" s="92" t="s">
        <v>168</v>
      </c>
      <c r="C189" s="65">
        <v>144</v>
      </c>
      <c r="D189" s="73">
        <f t="shared" si="11"/>
        <v>180</v>
      </c>
      <c r="E189" s="83"/>
      <c r="F189" s="84">
        <f t="shared" si="9"/>
        <v>0</v>
      </c>
      <c r="G189" s="41"/>
    </row>
    <row r="190" spans="2:7" x14ac:dyDescent="0.25">
      <c r="B190" s="37" t="s">
        <v>169</v>
      </c>
      <c r="C190" s="65">
        <v>63</v>
      </c>
      <c r="D190" s="73">
        <f t="shared" si="11"/>
        <v>79</v>
      </c>
      <c r="E190" s="83"/>
      <c r="F190" s="84">
        <f t="shared" si="9"/>
        <v>0</v>
      </c>
      <c r="G190" s="41"/>
    </row>
    <row r="191" spans="2:7" x14ac:dyDescent="0.25">
      <c r="B191" s="37" t="s">
        <v>171</v>
      </c>
      <c r="C191" s="65">
        <v>32</v>
      </c>
      <c r="D191" s="73">
        <f t="shared" si="11"/>
        <v>40</v>
      </c>
      <c r="E191" s="83"/>
      <c r="F191" s="84">
        <f t="shared" si="9"/>
        <v>0</v>
      </c>
      <c r="G191" s="31"/>
    </row>
    <row r="192" spans="2:7" x14ac:dyDescent="0.25">
      <c r="B192" s="37" t="s">
        <v>172</v>
      </c>
      <c r="C192" s="65">
        <v>25</v>
      </c>
      <c r="D192" s="73">
        <f t="shared" si="11"/>
        <v>32</v>
      </c>
      <c r="E192" s="83"/>
      <c r="F192" s="84">
        <f t="shared" si="9"/>
        <v>0</v>
      </c>
      <c r="G192" s="31"/>
    </row>
    <row r="193" spans="2:7" x14ac:dyDescent="0.25">
      <c r="B193" s="37" t="s">
        <v>173</v>
      </c>
      <c r="C193" s="65">
        <v>113</v>
      </c>
      <c r="D193" s="73">
        <f t="shared" si="11"/>
        <v>142</v>
      </c>
      <c r="E193" s="83"/>
      <c r="F193" s="84">
        <f t="shared" si="9"/>
        <v>0</v>
      </c>
      <c r="G193" s="31"/>
    </row>
    <row r="194" spans="2:7" ht="15.75" thickBot="1" x14ac:dyDescent="0.3">
      <c r="B194" s="106" t="s">
        <v>174</v>
      </c>
      <c r="C194" s="107">
        <v>125</v>
      </c>
      <c r="D194" s="108">
        <f t="shared" si="11"/>
        <v>157</v>
      </c>
      <c r="E194" s="33"/>
      <c r="F194" s="104">
        <f t="shared" si="9"/>
        <v>0</v>
      </c>
      <c r="G194" s="31"/>
    </row>
    <row r="195" spans="2:7" ht="15.75" thickBot="1" x14ac:dyDescent="0.3">
      <c r="B195" s="114" t="s">
        <v>337</v>
      </c>
      <c r="C195" s="115"/>
      <c r="D195" s="96"/>
      <c r="E195" s="124">
        <f>SUM(E196:E202)</f>
        <v>0</v>
      </c>
      <c r="F195" s="94">
        <f>SUM(F196:F202)</f>
        <v>0</v>
      </c>
      <c r="G195" s="38"/>
    </row>
    <row r="196" spans="2:7" x14ac:dyDescent="0.25">
      <c r="B196" s="80" t="s">
        <v>170</v>
      </c>
      <c r="C196" s="73">
        <v>15</v>
      </c>
      <c r="D196" s="73">
        <f>IF(C196&lt;3,ROUNDUP(+C196*J$3+C196,1),ROUNDUP(+C196*K$3+C196,0))</f>
        <v>19</v>
      </c>
      <c r="E196" s="81"/>
      <c r="F196" s="82">
        <f t="shared" ref="F196:F202" si="12">+C196*E196</f>
        <v>0</v>
      </c>
      <c r="G196" s="41"/>
    </row>
    <row r="197" spans="2:7" x14ac:dyDescent="0.25">
      <c r="B197" s="37" t="s">
        <v>152</v>
      </c>
      <c r="C197" s="65">
        <v>10</v>
      </c>
      <c r="D197" s="73">
        <f>IF(C197&lt;3,ROUNDUP(+C197*J$3+C197,1),ROUNDUP(+C197*K$3+C197,1))</f>
        <v>12.5</v>
      </c>
      <c r="E197" s="83"/>
      <c r="F197" s="84">
        <f t="shared" si="12"/>
        <v>0</v>
      </c>
      <c r="G197" s="41"/>
    </row>
    <row r="198" spans="2:7" x14ac:dyDescent="0.25">
      <c r="B198" s="37" t="s">
        <v>153</v>
      </c>
      <c r="C198" s="65">
        <v>45</v>
      </c>
      <c r="D198" s="73">
        <f>IF(C198&lt;3,ROUNDUP(+C198*J$3+C198,1),ROUNDUP(+C198*K$3+C198,1))</f>
        <v>56.300000000000004</v>
      </c>
      <c r="E198" s="83"/>
      <c r="F198" s="84">
        <f t="shared" si="12"/>
        <v>0</v>
      </c>
      <c r="G198" s="41"/>
    </row>
    <row r="199" spans="2:7" x14ac:dyDescent="0.25">
      <c r="B199" s="37" t="s">
        <v>330</v>
      </c>
      <c r="C199" s="65">
        <v>65</v>
      </c>
      <c r="D199" s="73">
        <f>IF(C199&lt;3,ROUNDUP(+C199*J$3+C199,1),ROUNDUP(+C199*K$3+C199,1))</f>
        <v>81.3</v>
      </c>
      <c r="E199" s="83"/>
      <c r="F199" s="84">
        <f t="shared" si="12"/>
        <v>0</v>
      </c>
      <c r="G199" s="41"/>
    </row>
    <row r="200" spans="2:7" x14ac:dyDescent="0.25">
      <c r="B200" s="37" t="s">
        <v>175</v>
      </c>
      <c r="C200" s="65">
        <v>175</v>
      </c>
      <c r="D200" s="73">
        <f>IF(C200&lt;3,ROUNDUP(+C200*J$3+C200,1),ROUNDUP(+C200*K$3+C200,0))</f>
        <v>219</v>
      </c>
      <c r="E200" s="32"/>
      <c r="F200" s="84">
        <f t="shared" si="12"/>
        <v>0</v>
      </c>
      <c r="G200" s="31"/>
    </row>
    <row r="201" spans="2:7" x14ac:dyDescent="0.25">
      <c r="B201" s="37" t="s">
        <v>165</v>
      </c>
      <c r="C201" s="65">
        <v>25</v>
      </c>
      <c r="D201" s="73">
        <f>IF(C201&lt;3,ROUNDUP(+C201*J$3+C201,1),ROUNDUP(+C201*K$3+C201,0))</f>
        <v>32</v>
      </c>
      <c r="E201" s="83"/>
      <c r="F201" s="84">
        <f t="shared" si="12"/>
        <v>0</v>
      </c>
      <c r="G201" s="41"/>
    </row>
    <row r="202" spans="2:7" ht="15.75" thickBot="1" x14ac:dyDescent="0.3">
      <c r="B202" s="37" t="s">
        <v>176</v>
      </c>
      <c r="C202" s="65">
        <v>45</v>
      </c>
      <c r="D202" s="73">
        <f>IF(C202&lt;3,ROUNDUP(+C202*J$3+C202,1),ROUNDUP(+C202*K$3+C202,0))</f>
        <v>57</v>
      </c>
      <c r="E202" s="32"/>
      <c r="F202" s="84">
        <f t="shared" si="12"/>
        <v>0</v>
      </c>
      <c r="G202" s="31"/>
    </row>
    <row r="203" spans="2:7" ht="15.75" thickBot="1" x14ac:dyDescent="0.3">
      <c r="B203" s="114" t="s">
        <v>177</v>
      </c>
      <c r="C203" s="115"/>
      <c r="D203" s="97"/>
      <c r="E203" s="125">
        <f>SUM(E204:E210)</f>
        <v>0</v>
      </c>
      <c r="F203" s="98">
        <f>SUM(F204:F210)</f>
        <v>0</v>
      </c>
      <c r="G203" s="36"/>
    </row>
    <row r="204" spans="2:7" x14ac:dyDescent="0.25">
      <c r="B204" s="37" t="s">
        <v>178</v>
      </c>
      <c r="C204" s="65">
        <v>44</v>
      </c>
      <c r="D204" s="73">
        <f t="shared" ref="D204:D210" si="13">IF(C204&lt;3,ROUNDUP(+C204*J$3+C204,1),ROUNDUP(+C204*K$3+C204,0))</f>
        <v>55</v>
      </c>
      <c r="E204" s="32"/>
      <c r="F204" s="84">
        <f t="shared" si="9"/>
        <v>0</v>
      </c>
      <c r="G204" s="31"/>
    </row>
    <row r="205" spans="2:7" x14ac:dyDescent="0.25">
      <c r="B205" s="37" t="s">
        <v>179</v>
      </c>
      <c r="C205" s="65">
        <v>10</v>
      </c>
      <c r="D205" s="73">
        <f t="shared" si="13"/>
        <v>13</v>
      </c>
      <c r="E205" s="32"/>
      <c r="F205" s="84">
        <f t="shared" si="9"/>
        <v>0</v>
      </c>
      <c r="G205" s="31"/>
    </row>
    <row r="206" spans="2:7" x14ac:dyDescent="0.25">
      <c r="B206" s="37" t="s">
        <v>180</v>
      </c>
      <c r="C206" s="65">
        <v>38</v>
      </c>
      <c r="D206" s="73">
        <f t="shared" si="13"/>
        <v>48</v>
      </c>
      <c r="E206" s="32"/>
      <c r="F206" s="84">
        <f t="shared" si="9"/>
        <v>0</v>
      </c>
      <c r="G206" s="31"/>
    </row>
    <row r="207" spans="2:7" x14ac:dyDescent="0.25">
      <c r="B207" s="37" t="s">
        <v>181</v>
      </c>
      <c r="C207" s="65">
        <v>38</v>
      </c>
      <c r="D207" s="73">
        <f t="shared" si="13"/>
        <v>48</v>
      </c>
      <c r="E207" s="32"/>
      <c r="F207" s="84">
        <f t="shared" si="9"/>
        <v>0</v>
      </c>
      <c r="G207" s="31"/>
    </row>
    <row r="208" spans="2:7" x14ac:dyDescent="0.25">
      <c r="B208" s="37" t="s">
        <v>182</v>
      </c>
      <c r="C208" s="65">
        <v>5</v>
      </c>
      <c r="D208" s="73">
        <f t="shared" si="13"/>
        <v>7</v>
      </c>
      <c r="E208" s="32"/>
      <c r="F208" s="84">
        <f t="shared" si="9"/>
        <v>0</v>
      </c>
      <c r="G208" s="31"/>
    </row>
    <row r="209" spans="2:7" x14ac:dyDescent="0.25">
      <c r="B209" s="37" t="s">
        <v>183</v>
      </c>
      <c r="C209" s="65">
        <v>5</v>
      </c>
      <c r="D209" s="73">
        <f t="shared" si="13"/>
        <v>7</v>
      </c>
      <c r="E209" s="32"/>
      <c r="F209" s="84">
        <f t="shared" si="9"/>
        <v>0</v>
      </c>
      <c r="G209" s="31"/>
    </row>
    <row r="210" spans="2:7" ht="15.75" thickBot="1" x14ac:dyDescent="0.3">
      <c r="B210" s="37" t="s">
        <v>184</v>
      </c>
      <c r="C210" s="65">
        <v>32</v>
      </c>
      <c r="D210" s="73">
        <f t="shared" si="13"/>
        <v>40</v>
      </c>
      <c r="E210" s="32"/>
      <c r="F210" s="84">
        <f t="shared" si="9"/>
        <v>0</v>
      </c>
      <c r="G210" s="31"/>
    </row>
    <row r="211" spans="2:7" ht="15.75" thickBot="1" x14ac:dyDescent="0.3">
      <c r="B211" s="114" t="s">
        <v>185</v>
      </c>
      <c r="C211" s="115"/>
      <c r="D211" s="97"/>
      <c r="E211" s="124">
        <f>SUM(E212:E221)</f>
        <v>0</v>
      </c>
      <c r="F211" s="98">
        <f>SUM(F212:F221)</f>
        <v>0</v>
      </c>
      <c r="G211" s="36"/>
    </row>
    <row r="212" spans="2:7" x14ac:dyDescent="0.25">
      <c r="B212" s="37" t="s">
        <v>186</v>
      </c>
      <c r="C212" s="65">
        <v>2243</v>
      </c>
      <c r="D212" s="73">
        <f t="shared" ref="D212:D221" si="14">IF(C212&lt;3,ROUNDUP(+C212*J$3+C212,1),IF(C212&lt;50,ROUNDUP(+C212*K$3+C212,0),ROUNDUP(+C212*L$3+C212,0)))</f>
        <v>2580</v>
      </c>
      <c r="E212" s="83"/>
      <c r="F212" s="84">
        <f t="shared" si="9"/>
        <v>0</v>
      </c>
      <c r="G212" s="31"/>
    </row>
    <row r="213" spans="2:7" x14ac:dyDescent="0.25">
      <c r="B213" s="37" t="s">
        <v>187</v>
      </c>
      <c r="C213" s="65">
        <v>3220</v>
      </c>
      <c r="D213" s="73">
        <f t="shared" si="14"/>
        <v>3703</v>
      </c>
      <c r="E213" s="83"/>
      <c r="F213" s="84">
        <f t="shared" si="9"/>
        <v>0</v>
      </c>
      <c r="G213" s="31"/>
    </row>
    <row r="214" spans="2:7" x14ac:dyDescent="0.25">
      <c r="B214" s="37" t="s">
        <v>188</v>
      </c>
      <c r="C214" s="65">
        <v>3910</v>
      </c>
      <c r="D214" s="73">
        <f t="shared" si="14"/>
        <v>4497</v>
      </c>
      <c r="E214" s="83"/>
      <c r="F214" s="84">
        <f t="shared" si="9"/>
        <v>0</v>
      </c>
      <c r="G214" s="31"/>
    </row>
    <row r="215" spans="2:7" x14ac:dyDescent="0.25">
      <c r="B215" s="37" t="s">
        <v>189</v>
      </c>
      <c r="C215" s="65">
        <v>4244</v>
      </c>
      <c r="D215" s="73">
        <f t="shared" si="14"/>
        <v>4881</v>
      </c>
      <c r="E215" s="95"/>
      <c r="F215" s="84">
        <f t="shared" si="9"/>
        <v>0</v>
      </c>
      <c r="G215" s="31"/>
    </row>
    <row r="216" spans="2:7" x14ac:dyDescent="0.25">
      <c r="B216" s="37" t="s">
        <v>190</v>
      </c>
      <c r="C216" s="65">
        <v>3312</v>
      </c>
      <c r="D216" s="73">
        <f t="shared" si="14"/>
        <v>3809</v>
      </c>
      <c r="E216" s="95"/>
      <c r="F216" s="84">
        <f t="shared" si="9"/>
        <v>0</v>
      </c>
      <c r="G216" s="31"/>
    </row>
    <row r="217" spans="2:7" x14ac:dyDescent="0.25">
      <c r="B217" s="37" t="s">
        <v>191</v>
      </c>
      <c r="C217" s="65">
        <v>4474</v>
      </c>
      <c r="D217" s="73">
        <f t="shared" si="14"/>
        <v>5146</v>
      </c>
      <c r="E217" s="95"/>
      <c r="F217" s="84">
        <f t="shared" si="9"/>
        <v>0</v>
      </c>
      <c r="G217" s="31"/>
    </row>
    <row r="218" spans="2:7" x14ac:dyDescent="0.25">
      <c r="B218" s="37" t="s">
        <v>192</v>
      </c>
      <c r="C218" s="65">
        <v>5831</v>
      </c>
      <c r="D218" s="73">
        <f t="shared" si="14"/>
        <v>6706</v>
      </c>
      <c r="E218" s="95"/>
      <c r="F218" s="84">
        <f t="shared" si="9"/>
        <v>0</v>
      </c>
      <c r="G218" s="31"/>
    </row>
    <row r="219" spans="2:7" x14ac:dyDescent="0.25">
      <c r="B219" s="37" t="s">
        <v>193</v>
      </c>
      <c r="C219" s="65">
        <v>7280</v>
      </c>
      <c r="D219" s="73">
        <f t="shared" si="14"/>
        <v>8372</v>
      </c>
      <c r="E219" s="95"/>
      <c r="F219" s="84">
        <f t="shared" si="9"/>
        <v>0</v>
      </c>
      <c r="G219" s="31"/>
    </row>
    <row r="220" spans="2:7" x14ac:dyDescent="0.25">
      <c r="B220" s="102" t="s">
        <v>194</v>
      </c>
      <c r="C220" s="65">
        <v>460</v>
      </c>
      <c r="D220" s="73">
        <f t="shared" si="14"/>
        <v>529</v>
      </c>
      <c r="E220" s="95"/>
      <c r="F220" s="84">
        <f>+C220*E220</f>
        <v>0</v>
      </c>
      <c r="G220" s="31"/>
    </row>
    <row r="221" spans="2:7" ht="15" customHeight="1" thickBot="1" x14ac:dyDescent="0.3">
      <c r="B221" s="64" t="s">
        <v>300</v>
      </c>
      <c r="C221" s="68">
        <v>390</v>
      </c>
      <c r="D221" s="73">
        <f t="shared" si="14"/>
        <v>449</v>
      </c>
      <c r="E221" s="32"/>
      <c r="F221" s="84">
        <f>+C221*E221</f>
        <v>0</v>
      </c>
      <c r="G221" s="31"/>
    </row>
    <row r="222" spans="2:7" ht="15.75" thickBot="1" x14ac:dyDescent="0.3">
      <c r="B222" s="114" t="s">
        <v>195</v>
      </c>
      <c r="C222" s="115"/>
      <c r="D222" s="97"/>
      <c r="E222" s="124">
        <f>SUM(E223:E258)</f>
        <v>0</v>
      </c>
      <c r="F222" s="98">
        <f>SUM(F223:F258)</f>
        <v>0</v>
      </c>
      <c r="G222" s="36"/>
    </row>
    <row r="223" spans="2:7" x14ac:dyDescent="0.25">
      <c r="B223" s="37" t="s">
        <v>196</v>
      </c>
      <c r="C223" s="65">
        <v>13</v>
      </c>
      <c r="D223" s="73">
        <f>IF(C223&lt;3,ROUNDUP(+C223*J$3+C223,1),ROUNDUP(+C223*K$3+C223,0))</f>
        <v>17</v>
      </c>
      <c r="E223" s="32"/>
      <c r="F223" s="84">
        <f t="shared" si="9"/>
        <v>0</v>
      </c>
      <c r="G223" s="31"/>
    </row>
    <row r="224" spans="2:7" x14ac:dyDescent="0.25">
      <c r="B224" s="37" t="s">
        <v>334</v>
      </c>
      <c r="C224" s="65">
        <v>75</v>
      </c>
      <c r="D224" s="73">
        <f>IF(C224&lt;3,ROUNDUP(+C224*J$3+C224,1),ROUNDUP(+C224*K$3+C224,0))</f>
        <v>94</v>
      </c>
      <c r="E224" s="32"/>
      <c r="F224" s="84">
        <f t="shared" ref="F224" si="15">+C224*E224</f>
        <v>0</v>
      </c>
      <c r="G224" s="31"/>
    </row>
    <row r="225" spans="2:7" x14ac:dyDescent="0.25">
      <c r="B225" s="37" t="s">
        <v>197</v>
      </c>
      <c r="C225" s="65">
        <v>184</v>
      </c>
      <c r="D225" s="73">
        <f>IF(C225&lt;3,ROUNDUP(+C225*J$3+C225,1),IF(C225&lt;50,ROUNDUP(+C225*K$3+C225,0),ROUNDUP(+C225*L$3+C225,0)))</f>
        <v>212</v>
      </c>
      <c r="E225" s="32"/>
      <c r="F225" s="84">
        <f t="shared" si="9"/>
        <v>0</v>
      </c>
      <c r="G225" s="31"/>
    </row>
    <row r="226" spans="2:7" x14ac:dyDescent="0.25">
      <c r="B226" s="37" t="s">
        <v>198</v>
      </c>
      <c r="C226" s="65">
        <v>230</v>
      </c>
      <c r="D226" s="73">
        <f>IF(C226&lt;3,ROUNDUP(+C226*J$3+C226,1),IF(C226&lt;50,ROUNDUP(+C226*K$3+C226,0),ROUNDUP(+C226*L$3+C226,0)))</f>
        <v>265</v>
      </c>
      <c r="E226" s="32"/>
      <c r="F226" s="84">
        <f t="shared" si="9"/>
        <v>0</v>
      </c>
      <c r="G226" s="31"/>
    </row>
    <row r="227" spans="2:7" x14ac:dyDescent="0.25">
      <c r="B227" s="37" t="s">
        <v>199</v>
      </c>
      <c r="C227" s="65">
        <v>57</v>
      </c>
      <c r="D227" s="73">
        <f t="shared" ref="D227:D235" si="16">IF(C227&lt;3,ROUNDUP(+C227*J$3+C227,1),ROUNDUP(+C227*K$3+C227,0))</f>
        <v>72</v>
      </c>
      <c r="E227" s="32"/>
      <c r="F227" s="84">
        <f t="shared" si="9"/>
        <v>0</v>
      </c>
      <c r="G227" s="31"/>
    </row>
    <row r="228" spans="2:7" x14ac:dyDescent="0.25">
      <c r="B228" s="37" t="s">
        <v>200</v>
      </c>
      <c r="C228" s="65">
        <v>19</v>
      </c>
      <c r="D228" s="73">
        <f t="shared" si="16"/>
        <v>24</v>
      </c>
      <c r="E228" s="32"/>
      <c r="F228" s="84">
        <f t="shared" si="9"/>
        <v>0</v>
      </c>
      <c r="G228" s="31"/>
    </row>
    <row r="229" spans="2:7" x14ac:dyDescent="0.25">
      <c r="B229" s="37" t="s">
        <v>201</v>
      </c>
      <c r="C229" s="65">
        <v>32</v>
      </c>
      <c r="D229" s="73">
        <f t="shared" si="16"/>
        <v>40</v>
      </c>
      <c r="E229" s="32"/>
      <c r="F229" s="84">
        <f t="shared" si="9"/>
        <v>0</v>
      </c>
      <c r="G229" s="31"/>
    </row>
    <row r="230" spans="2:7" x14ac:dyDescent="0.25">
      <c r="B230" s="37" t="s">
        <v>202</v>
      </c>
      <c r="C230" s="65">
        <v>25</v>
      </c>
      <c r="D230" s="73">
        <f t="shared" si="16"/>
        <v>32</v>
      </c>
      <c r="E230" s="32"/>
      <c r="F230" s="84">
        <f t="shared" si="9"/>
        <v>0</v>
      </c>
      <c r="G230" s="31"/>
    </row>
    <row r="231" spans="2:7" x14ac:dyDescent="0.25">
      <c r="B231" s="37" t="s">
        <v>203</v>
      </c>
      <c r="C231" s="65">
        <v>70</v>
      </c>
      <c r="D231" s="73">
        <f t="shared" si="16"/>
        <v>88</v>
      </c>
      <c r="E231" s="32"/>
      <c r="F231" s="84">
        <f t="shared" si="9"/>
        <v>0</v>
      </c>
      <c r="G231" s="31"/>
    </row>
    <row r="232" spans="2:7" x14ac:dyDescent="0.25">
      <c r="B232" s="37" t="s">
        <v>204</v>
      </c>
      <c r="C232" s="65">
        <v>57</v>
      </c>
      <c r="D232" s="73">
        <f t="shared" si="16"/>
        <v>72</v>
      </c>
      <c r="E232" s="32"/>
      <c r="F232" s="84">
        <f t="shared" si="9"/>
        <v>0</v>
      </c>
      <c r="G232" s="31"/>
    </row>
    <row r="233" spans="2:7" x14ac:dyDescent="0.25">
      <c r="B233" s="37" t="s">
        <v>205</v>
      </c>
      <c r="C233" s="65">
        <v>82</v>
      </c>
      <c r="D233" s="73">
        <f t="shared" si="16"/>
        <v>103</v>
      </c>
      <c r="E233" s="32"/>
      <c r="F233" s="84">
        <f t="shared" si="9"/>
        <v>0</v>
      </c>
      <c r="G233" s="31"/>
    </row>
    <row r="234" spans="2:7" x14ac:dyDescent="0.25">
      <c r="B234" s="37" t="s">
        <v>206</v>
      </c>
      <c r="C234" s="65">
        <v>50</v>
      </c>
      <c r="D234" s="73">
        <f t="shared" si="16"/>
        <v>63</v>
      </c>
      <c r="E234" s="32"/>
      <c r="F234" s="84">
        <f t="shared" si="9"/>
        <v>0</v>
      </c>
      <c r="G234" s="31"/>
    </row>
    <row r="235" spans="2:7" x14ac:dyDescent="0.25">
      <c r="B235" s="37" t="s">
        <v>207</v>
      </c>
      <c r="C235" s="65">
        <v>26</v>
      </c>
      <c r="D235" s="73">
        <f t="shared" si="16"/>
        <v>33</v>
      </c>
      <c r="E235" s="32"/>
      <c r="F235" s="84">
        <f t="shared" ref="F235:F293" si="17">+C235*E235</f>
        <v>0</v>
      </c>
      <c r="G235" s="31"/>
    </row>
    <row r="236" spans="2:7" x14ac:dyDescent="0.25">
      <c r="B236" s="37" t="s">
        <v>208</v>
      </c>
      <c r="C236" s="65">
        <v>187</v>
      </c>
      <c r="D236" s="73">
        <f>IF(C236&lt;3,ROUNDUP(+C236*J$3+C236,1),IF(C236&lt;50,ROUNDUP(+C236*K$3+C236,0),ROUNDUP(+C236*L$3+C236,0)))</f>
        <v>216</v>
      </c>
      <c r="E236" s="32"/>
      <c r="F236" s="84">
        <f t="shared" si="17"/>
        <v>0</v>
      </c>
      <c r="G236" s="31"/>
    </row>
    <row r="237" spans="2:7" x14ac:dyDescent="0.25">
      <c r="B237" s="37" t="s">
        <v>209</v>
      </c>
      <c r="C237" s="65">
        <v>20</v>
      </c>
      <c r="D237" s="73">
        <f>IF(C237&lt;3,ROUNDUP(+C237*J$3+C237,1),ROUNDUP(+C237*K$3+C237,0))</f>
        <v>25</v>
      </c>
      <c r="E237" s="32"/>
      <c r="F237" s="84">
        <f t="shared" si="17"/>
        <v>0</v>
      </c>
      <c r="G237" s="31"/>
    </row>
    <row r="238" spans="2:7" x14ac:dyDescent="0.25">
      <c r="B238" s="37" t="s">
        <v>210</v>
      </c>
      <c r="C238" s="65">
        <v>28</v>
      </c>
      <c r="D238" s="73">
        <f>IF(C238&lt;3,ROUNDUP(+C238*J$3+C238,1),ROUNDUP(+C238*K$3+C238,0))</f>
        <v>35</v>
      </c>
      <c r="E238" s="32"/>
      <c r="F238" s="84">
        <f t="shared" si="17"/>
        <v>0</v>
      </c>
      <c r="G238" s="31"/>
    </row>
    <row r="239" spans="2:7" x14ac:dyDescent="0.25">
      <c r="B239" s="37" t="s">
        <v>211</v>
      </c>
      <c r="C239" s="65">
        <v>25</v>
      </c>
      <c r="D239" s="73">
        <f>IF(C239&lt;3,ROUNDUP(+C239*J$3+C239,1),ROUNDUP(+C239*K$3+C239,0))</f>
        <v>32</v>
      </c>
      <c r="E239" s="32"/>
      <c r="F239" s="84">
        <f t="shared" si="17"/>
        <v>0</v>
      </c>
      <c r="G239" s="31"/>
    </row>
    <row r="240" spans="2:7" x14ac:dyDescent="0.25">
      <c r="B240" s="37" t="s">
        <v>212</v>
      </c>
      <c r="C240" s="65">
        <v>32</v>
      </c>
      <c r="D240" s="73">
        <f>IF(C240&lt;3,ROUNDUP(+C240*J$3+C240,1),ROUNDUP(+C240*K$3+C240,0))</f>
        <v>40</v>
      </c>
      <c r="E240" s="32"/>
      <c r="F240" s="84">
        <f t="shared" si="17"/>
        <v>0</v>
      </c>
      <c r="G240" s="31"/>
    </row>
    <row r="241" spans="2:7" x14ac:dyDescent="0.25">
      <c r="B241" s="37" t="s">
        <v>213</v>
      </c>
      <c r="C241" s="65">
        <v>187</v>
      </c>
      <c r="D241" s="73">
        <f>IF(C241&lt;3,ROUNDUP(+C241*J$3+C241,1),IF(C241&lt;50,ROUNDUP(+C241*K$3+C241,0),ROUNDUP(+C241*L$3+C241,0)))</f>
        <v>216</v>
      </c>
      <c r="E241" s="32"/>
      <c r="F241" s="84">
        <f t="shared" si="17"/>
        <v>0</v>
      </c>
      <c r="G241" s="31"/>
    </row>
    <row r="242" spans="2:7" x14ac:dyDescent="0.25">
      <c r="B242" s="37" t="s">
        <v>214</v>
      </c>
      <c r="C242" s="65">
        <v>6</v>
      </c>
      <c r="D242" s="73">
        <f t="shared" ref="D242:D253" si="18">IF(C242&lt;3,ROUNDUP(+C242*J$3+C242,1),ROUNDUP(+C242*K$3+C242,0))</f>
        <v>8</v>
      </c>
      <c r="E242" s="32"/>
      <c r="F242" s="84">
        <f t="shared" si="17"/>
        <v>0</v>
      </c>
      <c r="G242" s="31"/>
    </row>
    <row r="243" spans="2:7" x14ac:dyDescent="0.25">
      <c r="B243" s="37" t="s">
        <v>215</v>
      </c>
      <c r="C243" s="65">
        <v>32</v>
      </c>
      <c r="D243" s="73">
        <f t="shared" si="18"/>
        <v>40</v>
      </c>
      <c r="E243" s="32"/>
      <c r="F243" s="84">
        <f t="shared" si="17"/>
        <v>0</v>
      </c>
      <c r="G243" s="31"/>
    </row>
    <row r="244" spans="2:7" x14ac:dyDescent="0.25">
      <c r="B244" s="37" t="s">
        <v>216</v>
      </c>
      <c r="C244" s="65">
        <v>69</v>
      </c>
      <c r="D244" s="73">
        <f t="shared" si="18"/>
        <v>87</v>
      </c>
      <c r="E244" s="32"/>
      <c r="F244" s="84">
        <f t="shared" si="17"/>
        <v>0</v>
      </c>
      <c r="G244" s="31"/>
    </row>
    <row r="245" spans="2:7" x14ac:dyDescent="0.25">
      <c r="B245" s="72" t="s">
        <v>217</v>
      </c>
      <c r="C245" s="71">
        <v>44</v>
      </c>
      <c r="D245" s="73">
        <f t="shared" si="18"/>
        <v>55</v>
      </c>
      <c r="E245" s="32"/>
      <c r="F245" s="84">
        <f t="shared" si="17"/>
        <v>0</v>
      </c>
      <c r="G245" s="31"/>
    </row>
    <row r="246" spans="2:7" x14ac:dyDescent="0.25">
      <c r="B246" s="72" t="s">
        <v>218</v>
      </c>
      <c r="C246" s="71">
        <v>32</v>
      </c>
      <c r="D246" s="73">
        <f t="shared" si="18"/>
        <v>40</v>
      </c>
      <c r="E246" s="32"/>
      <c r="F246" s="84">
        <f t="shared" si="17"/>
        <v>0</v>
      </c>
      <c r="G246" s="31"/>
    </row>
    <row r="247" spans="2:7" x14ac:dyDescent="0.25">
      <c r="B247" s="72" t="s">
        <v>219</v>
      </c>
      <c r="C247" s="71">
        <v>25</v>
      </c>
      <c r="D247" s="73">
        <f t="shared" si="18"/>
        <v>32</v>
      </c>
      <c r="E247" s="32"/>
      <c r="F247" s="84">
        <f t="shared" si="17"/>
        <v>0</v>
      </c>
      <c r="G247" s="31"/>
    </row>
    <row r="248" spans="2:7" x14ac:dyDescent="0.25">
      <c r="B248" s="72" t="s">
        <v>220</v>
      </c>
      <c r="C248" s="71">
        <v>15</v>
      </c>
      <c r="D248" s="73">
        <f t="shared" si="18"/>
        <v>19</v>
      </c>
      <c r="E248" s="32"/>
      <c r="F248" s="84">
        <f t="shared" si="17"/>
        <v>0</v>
      </c>
      <c r="G248" s="31"/>
    </row>
    <row r="249" spans="2:7" x14ac:dyDescent="0.25">
      <c r="B249" s="72" t="s">
        <v>221</v>
      </c>
      <c r="C249" s="71">
        <v>32</v>
      </c>
      <c r="D249" s="73">
        <f t="shared" si="18"/>
        <v>40</v>
      </c>
      <c r="E249" s="32"/>
      <c r="F249" s="84">
        <f t="shared" si="17"/>
        <v>0</v>
      </c>
      <c r="G249" s="31"/>
    </row>
    <row r="250" spans="2:7" x14ac:dyDescent="0.25">
      <c r="B250" s="72" t="s">
        <v>222</v>
      </c>
      <c r="C250" s="71">
        <v>75</v>
      </c>
      <c r="D250" s="73">
        <f t="shared" si="18"/>
        <v>94</v>
      </c>
      <c r="E250" s="32"/>
      <c r="F250" s="84">
        <f t="shared" si="17"/>
        <v>0</v>
      </c>
      <c r="G250" s="31"/>
    </row>
    <row r="251" spans="2:7" x14ac:dyDescent="0.25">
      <c r="B251" s="77" t="s">
        <v>223</v>
      </c>
      <c r="C251" s="74">
        <v>23</v>
      </c>
      <c r="D251" s="73">
        <f t="shared" si="18"/>
        <v>29</v>
      </c>
      <c r="E251" s="32"/>
      <c r="F251" s="84">
        <f t="shared" si="17"/>
        <v>0</v>
      </c>
      <c r="G251" s="31"/>
    </row>
    <row r="252" spans="2:7" x14ac:dyDescent="0.25">
      <c r="B252" s="63" t="s">
        <v>224</v>
      </c>
      <c r="C252" s="76">
        <v>19</v>
      </c>
      <c r="D252" s="73">
        <f t="shared" si="18"/>
        <v>24</v>
      </c>
      <c r="E252" s="32"/>
      <c r="F252" s="84">
        <f t="shared" si="17"/>
        <v>0</v>
      </c>
      <c r="G252" s="31"/>
    </row>
    <row r="253" spans="2:7" x14ac:dyDescent="0.25">
      <c r="B253" s="78" t="s">
        <v>225</v>
      </c>
      <c r="C253" s="71">
        <v>15</v>
      </c>
      <c r="D253" s="73">
        <f t="shared" si="18"/>
        <v>19</v>
      </c>
      <c r="E253" s="32"/>
      <c r="F253" s="84">
        <f t="shared" si="17"/>
        <v>0</v>
      </c>
      <c r="G253" s="31"/>
    </row>
    <row r="254" spans="2:7" x14ac:dyDescent="0.25">
      <c r="B254" s="72" t="s">
        <v>226</v>
      </c>
      <c r="C254" s="71">
        <v>207</v>
      </c>
      <c r="D254" s="73">
        <f>IF(C254&lt;3,ROUNDUP(+C254*J$3+C254,1),IF(C254&lt;50,ROUNDUP(+C254*K$3+C254,0),ROUNDUP(+C254*L$3+C254,0)))</f>
        <v>239</v>
      </c>
      <c r="E254" s="32"/>
      <c r="F254" s="84">
        <f t="shared" si="17"/>
        <v>0</v>
      </c>
      <c r="G254" s="31"/>
    </row>
    <row r="255" spans="2:7" x14ac:dyDescent="0.25">
      <c r="B255" s="72" t="s">
        <v>227</v>
      </c>
      <c r="C255" s="71">
        <v>10</v>
      </c>
      <c r="D255" s="73">
        <f>IF(C255&lt;3,ROUNDUP(+C255*J$3+C255,1),ROUNDUP(+C255*K$3+C255,0))</f>
        <v>13</v>
      </c>
      <c r="E255" s="32"/>
      <c r="F255" s="84">
        <f t="shared" si="17"/>
        <v>0</v>
      </c>
      <c r="G255" s="31"/>
    </row>
    <row r="256" spans="2:7" x14ac:dyDescent="0.25">
      <c r="B256" s="72" t="s">
        <v>228</v>
      </c>
      <c r="C256" s="71">
        <v>13</v>
      </c>
      <c r="D256" s="73">
        <f>IF(C256&lt;3,ROUNDUP(+C256*J$3+C256,1),ROUNDUP(+C256*K$3+C256,0))</f>
        <v>17</v>
      </c>
      <c r="E256" s="32"/>
      <c r="F256" s="84">
        <f t="shared" si="17"/>
        <v>0</v>
      </c>
      <c r="G256" s="31"/>
    </row>
    <row r="257" spans="2:7" x14ac:dyDescent="0.25">
      <c r="B257" s="72" t="s">
        <v>216</v>
      </c>
      <c r="C257" s="71">
        <v>14</v>
      </c>
      <c r="D257" s="73">
        <f>IF(C257&lt;3,ROUNDUP(+C257*J$3+C257,1),ROUNDUP(+C257*K$3+C257,0))</f>
        <v>18</v>
      </c>
      <c r="E257" s="32"/>
      <c r="F257" s="84">
        <f t="shared" ref="F257:F258" si="19">+C257*E257</f>
        <v>0</v>
      </c>
      <c r="G257" s="31"/>
    </row>
    <row r="258" spans="2:7" ht="15.75" thickBot="1" x14ac:dyDescent="0.3">
      <c r="B258" s="72" t="s">
        <v>228</v>
      </c>
      <c r="C258" s="71">
        <v>15</v>
      </c>
      <c r="D258" s="73">
        <f>IF(C258&lt;3,ROUNDUP(+C258*J$3+C258,1),ROUNDUP(+C258*K$3+C258,0))</f>
        <v>19</v>
      </c>
      <c r="E258" s="32"/>
      <c r="F258" s="84">
        <f t="shared" si="19"/>
        <v>0</v>
      </c>
      <c r="G258" s="31"/>
    </row>
    <row r="259" spans="2:7" ht="15.75" thickBot="1" x14ac:dyDescent="0.3">
      <c r="B259" s="114" t="s">
        <v>229</v>
      </c>
      <c r="C259" s="115"/>
      <c r="D259" s="97"/>
      <c r="E259" s="124">
        <f>SUM(E260:E279)</f>
        <v>0</v>
      </c>
      <c r="F259" s="98">
        <f>SUM(F260:F279)</f>
        <v>0</v>
      </c>
      <c r="G259" s="36"/>
    </row>
    <row r="260" spans="2:7" x14ac:dyDescent="0.25">
      <c r="B260" s="37" t="s">
        <v>230</v>
      </c>
      <c r="C260" s="65">
        <v>9</v>
      </c>
      <c r="D260" s="73">
        <f t="shared" ref="D260:D279" si="20">IF(C260&lt;3,ROUNDUP(+C260*J$3+C260,1),ROUNDUP(+C260*K$3+C260,0))</f>
        <v>12</v>
      </c>
      <c r="E260" s="32"/>
      <c r="F260" s="84">
        <f t="shared" si="17"/>
        <v>0</v>
      </c>
      <c r="G260" s="31"/>
    </row>
    <row r="261" spans="2:7" x14ac:dyDescent="0.25">
      <c r="B261" s="37" t="s">
        <v>231</v>
      </c>
      <c r="C261" s="65">
        <v>15</v>
      </c>
      <c r="D261" s="73">
        <f t="shared" si="20"/>
        <v>19</v>
      </c>
      <c r="E261" s="32"/>
      <c r="F261" s="84">
        <f t="shared" si="17"/>
        <v>0</v>
      </c>
      <c r="G261" s="31"/>
    </row>
    <row r="262" spans="2:7" x14ac:dyDescent="0.25">
      <c r="B262" s="37" t="s">
        <v>368</v>
      </c>
      <c r="C262" s="65">
        <v>325</v>
      </c>
      <c r="D262" s="73">
        <f t="shared" si="20"/>
        <v>407</v>
      </c>
      <c r="E262" s="32"/>
      <c r="F262" s="84">
        <f t="shared" si="17"/>
        <v>0</v>
      </c>
      <c r="G262" s="31"/>
    </row>
    <row r="263" spans="2:7" x14ac:dyDescent="0.25">
      <c r="B263" s="63" t="s">
        <v>245</v>
      </c>
      <c r="C263" s="66">
        <v>57</v>
      </c>
      <c r="D263" s="73">
        <f t="shared" si="20"/>
        <v>72</v>
      </c>
      <c r="E263" s="32"/>
      <c r="F263" s="84">
        <f t="shared" si="17"/>
        <v>0</v>
      </c>
      <c r="G263" s="31"/>
    </row>
    <row r="264" spans="2:7" x14ac:dyDescent="0.25">
      <c r="B264" s="63" t="s">
        <v>244</v>
      </c>
      <c r="C264" s="66">
        <v>82</v>
      </c>
      <c r="D264" s="73">
        <f t="shared" si="20"/>
        <v>103</v>
      </c>
      <c r="E264" s="32"/>
      <c r="F264" s="84">
        <f t="shared" si="17"/>
        <v>0</v>
      </c>
      <c r="G264" s="31"/>
    </row>
    <row r="265" spans="2:7" x14ac:dyDescent="0.25">
      <c r="B265" s="63" t="s">
        <v>366</v>
      </c>
      <c r="C265" s="66">
        <v>69</v>
      </c>
      <c r="D265" s="73">
        <f t="shared" si="20"/>
        <v>87</v>
      </c>
      <c r="E265" s="32"/>
      <c r="F265" s="84">
        <f t="shared" si="17"/>
        <v>0</v>
      </c>
      <c r="G265" s="31"/>
    </row>
    <row r="266" spans="2:7" x14ac:dyDescent="0.25">
      <c r="B266" s="63" t="s">
        <v>367</v>
      </c>
      <c r="C266" s="66">
        <v>4</v>
      </c>
      <c r="D266" s="73">
        <f t="shared" si="20"/>
        <v>5</v>
      </c>
      <c r="E266" s="32"/>
      <c r="F266" s="84"/>
      <c r="G266" s="31"/>
    </row>
    <row r="267" spans="2:7" x14ac:dyDescent="0.25">
      <c r="B267" s="37" t="s">
        <v>232</v>
      </c>
      <c r="C267" s="65">
        <v>8</v>
      </c>
      <c r="D267" s="73">
        <f t="shared" si="20"/>
        <v>10</v>
      </c>
      <c r="E267" s="32"/>
      <c r="F267" s="84">
        <f t="shared" si="17"/>
        <v>0</v>
      </c>
      <c r="G267" s="31"/>
    </row>
    <row r="268" spans="2:7" x14ac:dyDescent="0.25">
      <c r="B268" s="37" t="s">
        <v>233</v>
      </c>
      <c r="C268" s="65">
        <v>16</v>
      </c>
      <c r="D268" s="73">
        <f t="shared" si="20"/>
        <v>20</v>
      </c>
      <c r="E268" s="32"/>
      <c r="F268" s="84">
        <f t="shared" si="17"/>
        <v>0</v>
      </c>
      <c r="G268" s="31"/>
    </row>
    <row r="269" spans="2:7" x14ac:dyDescent="0.25">
      <c r="B269" s="37" t="s">
        <v>234</v>
      </c>
      <c r="C269" s="65">
        <v>16</v>
      </c>
      <c r="D269" s="73">
        <f t="shared" si="20"/>
        <v>20</v>
      </c>
      <c r="E269" s="32"/>
      <c r="F269" s="84">
        <f t="shared" si="17"/>
        <v>0</v>
      </c>
      <c r="G269" s="31"/>
    </row>
    <row r="270" spans="2:7" x14ac:dyDescent="0.25">
      <c r="B270" s="63" t="s">
        <v>243</v>
      </c>
      <c r="C270" s="66">
        <v>32</v>
      </c>
      <c r="D270" s="73">
        <f t="shared" si="20"/>
        <v>40</v>
      </c>
      <c r="E270" s="32"/>
      <c r="F270" s="84">
        <f t="shared" si="17"/>
        <v>0</v>
      </c>
      <c r="G270" s="31"/>
    </row>
    <row r="271" spans="2:7" x14ac:dyDescent="0.25">
      <c r="B271" s="63" t="s">
        <v>242</v>
      </c>
      <c r="C271" s="66">
        <v>38</v>
      </c>
      <c r="D271" s="73">
        <f t="shared" si="20"/>
        <v>48</v>
      </c>
      <c r="E271" s="32"/>
      <c r="F271" s="84">
        <f t="shared" si="17"/>
        <v>0</v>
      </c>
      <c r="G271" s="31"/>
    </row>
    <row r="272" spans="2:7" x14ac:dyDescent="0.25">
      <c r="B272" s="72" t="s">
        <v>241</v>
      </c>
      <c r="C272" s="71">
        <v>57</v>
      </c>
      <c r="D272" s="73">
        <f t="shared" si="20"/>
        <v>72</v>
      </c>
      <c r="E272" s="32"/>
      <c r="F272" s="84">
        <f t="shared" si="17"/>
        <v>0</v>
      </c>
      <c r="G272" s="31"/>
    </row>
    <row r="273" spans="2:7" x14ac:dyDescent="0.25">
      <c r="B273" s="64" t="s">
        <v>235</v>
      </c>
      <c r="C273" s="68">
        <v>10</v>
      </c>
      <c r="D273" s="73">
        <f t="shared" si="20"/>
        <v>13</v>
      </c>
      <c r="E273" s="32"/>
      <c r="F273" s="84">
        <f t="shared" si="17"/>
        <v>0</v>
      </c>
      <c r="G273" s="31"/>
    </row>
    <row r="274" spans="2:7" x14ac:dyDescent="0.25">
      <c r="B274" s="72" t="s">
        <v>238</v>
      </c>
      <c r="C274" s="71">
        <v>10</v>
      </c>
      <c r="D274" s="73">
        <f t="shared" si="20"/>
        <v>13</v>
      </c>
      <c r="E274" s="32"/>
      <c r="F274" s="84">
        <f t="shared" si="17"/>
        <v>0</v>
      </c>
      <c r="G274" s="31"/>
    </row>
    <row r="275" spans="2:7" x14ac:dyDescent="0.25">
      <c r="B275" s="64" t="s">
        <v>236</v>
      </c>
      <c r="C275" s="68">
        <v>8</v>
      </c>
      <c r="D275" s="73">
        <f t="shared" si="20"/>
        <v>10</v>
      </c>
      <c r="E275" s="32"/>
      <c r="F275" s="84">
        <f t="shared" si="17"/>
        <v>0</v>
      </c>
      <c r="G275" s="31"/>
    </row>
    <row r="276" spans="2:7" x14ac:dyDescent="0.25">
      <c r="B276" s="72" t="s">
        <v>240</v>
      </c>
      <c r="C276" s="71">
        <v>2</v>
      </c>
      <c r="D276" s="73">
        <f t="shared" si="20"/>
        <v>2.7</v>
      </c>
      <c r="E276" s="32"/>
      <c r="F276" s="84">
        <f t="shared" si="17"/>
        <v>0</v>
      </c>
      <c r="G276" s="31"/>
    </row>
    <row r="277" spans="2:7" x14ac:dyDescent="0.25">
      <c r="B277" s="64" t="s">
        <v>135</v>
      </c>
      <c r="C277" s="68">
        <v>6</v>
      </c>
      <c r="D277" s="73">
        <f t="shared" si="20"/>
        <v>8</v>
      </c>
      <c r="E277" s="32"/>
      <c r="F277" s="84">
        <f t="shared" si="17"/>
        <v>0</v>
      </c>
      <c r="G277" s="31"/>
    </row>
    <row r="278" spans="2:7" x14ac:dyDescent="0.25">
      <c r="B278" s="64" t="s">
        <v>237</v>
      </c>
      <c r="C278" s="68">
        <v>8</v>
      </c>
      <c r="D278" s="73">
        <f t="shared" si="20"/>
        <v>10</v>
      </c>
      <c r="E278" s="32"/>
      <c r="F278" s="84">
        <f t="shared" si="17"/>
        <v>0</v>
      </c>
      <c r="G278" s="31"/>
    </row>
    <row r="279" spans="2:7" ht="15.75" thickBot="1" x14ac:dyDescent="0.3">
      <c r="B279" s="72" t="s">
        <v>239</v>
      </c>
      <c r="C279" s="71">
        <v>44</v>
      </c>
      <c r="D279" s="73">
        <f t="shared" si="20"/>
        <v>55</v>
      </c>
      <c r="E279" s="32"/>
      <c r="F279" s="84">
        <f t="shared" si="17"/>
        <v>0</v>
      </c>
      <c r="G279" s="31"/>
    </row>
    <row r="280" spans="2:7" ht="15.75" thickBot="1" x14ac:dyDescent="0.3">
      <c r="B280" s="114" t="s">
        <v>246</v>
      </c>
      <c r="C280" s="115"/>
      <c r="D280" s="97"/>
      <c r="E280" s="124">
        <f>SUM(E281:E297)</f>
        <v>0</v>
      </c>
      <c r="F280" s="98">
        <f>SUM(F281:F297)</f>
        <v>0</v>
      </c>
      <c r="G280" s="36"/>
    </row>
    <row r="281" spans="2:7" x14ac:dyDescent="0.25">
      <c r="B281" s="37" t="s">
        <v>247</v>
      </c>
      <c r="C281" s="65">
        <v>460</v>
      </c>
      <c r="D281" s="73">
        <f t="shared" ref="D281:D297" si="21">IF(C281&lt;3,ROUNDUP(+C281*J$3+C281,1),IF(C281&lt;50,ROUNDUP(+C281*K$3+C281,0),ROUNDUP(+C281*L$3+C281,0)))</f>
        <v>529</v>
      </c>
      <c r="E281" s="32"/>
      <c r="F281" s="84">
        <f t="shared" si="17"/>
        <v>0</v>
      </c>
      <c r="G281" s="31"/>
    </row>
    <row r="282" spans="2:7" x14ac:dyDescent="0.25">
      <c r="B282" s="37" t="s">
        <v>248</v>
      </c>
      <c r="C282" s="65">
        <v>127</v>
      </c>
      <c r="D282" s="73">
        <f t="shared" si="21"/>
        <v>147</v>
      </c>
      <c r="E282" s="32"/>
      <c r="F282" s="84">
        <f t="shared" si="17"/>
        <v>0</v>
      </c>
      <c r="G282" s="31"/>
    </row>
    <row r="283" spans="2:7" x14ac:dyDescent="0.25">
      <c r="B283" s="37" t="s">
        <v>249</v>
      </c>
      <c r="C283" s="65">
        <v>460</v>
      </c>
      <c r="D283" s="73">
        <f t="shared" si="21"/>
        <v>529</v>
      </c>
      <c r="E283" s="32"/>
      <c r="F283" s="84">
        <f t="shared" si="17"/>
        <v>0</v>
      </c>
      <c r="G283" s="31"/>
    </row>
    <row r="284" spans="2:7" x14ac:dyDescent="0.25">
      <c r="B284" s="37" t="s">
        <v>250</v>
      </c>
      <c r="C284" s="65">
        <v>160</v>
      </c>
      <c r="D284" s="73">
        <f t="shared" si="21"/>
        <v>184</v>
      </c>
      <c r="E284" s="32"/>
      <c r="F284" s="84">
        <f t="shared" si="17"/>
        <v>0</v>
      </c>
      <c r="G284" s="31"/>
    </row>
    <row r="285" spans="2:7" x14ac:dyDescent="0.25">
      <c r="B285" s="37" t="s">
        <v>251</v>
      </c>
      <c r="C285" s="65">
        <v>150</v>
      </c>
      <c r="D285" s="73">
        <f t="shared" si="21"/>
        <v>173</v>
      </c>
      <c r="E285" s="32"/>
      <c r="F285" s="84">
        <f t="shared" si="17"/>
        <v>0</v>
      </c>
      <c r="G285" s="31"/>
    </row>
    <row r="286" spans="2:7" x14ac:dyDescent="0.25">
      <c r="B286" s="37" t="s">
        <v>365</v>
      </c>
      <c r="C286" s="65">
        <v>17</v>
      </c>
      <c r="D286" s="73">
        <f t="shared" si="21"/>
        <v>22</v>
      </c>
      <c r="E286" s="32"/>
      <c r="F286" s="84">
        <f t="shared" si="17"/>
        <v>0</v>
      </c>
      <c r="G286" s="31"/>
    </row>
    <row r="287" spans="2:7" x14ac:dyDescent="0.25">
      <c r="B287" s="37" t="s">
        <v>252</v>
      </c>
      <c r="C287" s="65">
        <v>57</v>
      </c>
      <c r="D287" s="73">
        <f t="shared" si="21"/>
        <v>66</v>
      </c>
      <c r="E287" s="32"/>
      <c r="F287" s="84">
        <f t="shared" si="17"/>
        <v>0</v>
      </c>
      <c r="G287" s="31"/>
    </row>
    <row r="288" spans="2:7" x14ac:dyDescent="0.25">
      <c r="B288" s="37" t="s">
        <v>253</v>
      </c>
      <c r="C288" s="65">
        <v>69</v>
      </c>
      <c r="D288" s="73">
        <f t="shared" si="21"/>
        <v>80</v>
      </c>
      <c r="E288" s="32"/>
      <c r="F288" s="84">
        <f t="shared" si="17"/>
        <v>0</v>
      </c>
      <c r="G288" s="31"/>
    </row>
    <row r="289" spans="2:7" x14ac:dyDescent="0.25">
      <c r="B289" s="37" t="s">
        <v>254</v>
      </c>
      <c r="C289" s="65">
        <v>95</v>
      </c>
      <c r="D289" s="73">
        <f t="shared" si="21"/>
        <v>110</v>
      </c>
      <c r="E289" s="32"/>
      <c r="F289" s="84">
        <f t="shared" si="17"/>
        <v>0</v>
      </c>
      <c r="G289" s="31"/>
    </row>
    <row r="290" spans="2:7" x14ac:dyDescent="0.25">
      <c r="B290" s="37" t="s">
        <v>255</v>
      </c>
      <c r="C290" s="65">
        <v>570</v>
      </c>
      <c r="D290" s="73">
        <f t="shared" si="21"/>
        <v>656</v>
      </c>
      <c r="E290" s="32"/>
      <c r="F290" s="84">
        <f t="shared" si="17"/>
        <v>0</v>
      </c>
      <c r="G290" s="31"/>
    </row>
    <row r="291" spans="2:7" x14ac:dyDescent="0.25">
      <c r="B291" s="37" t="s">
        <v>256</v>
      </c>
      <c r="C291" s="65">
        <v>175</v>
      </c>
      <c r="D291" s="73">
        <f t="shared" si="21"/>
        <v>202</v>
      </c>
      <c r="E291" s="32"/>
      <c r="F291" s="84">
        <f t="shared" si="17"/>
        <v>0</v>
      </c>
      <c r="G291" s="31"/>
    </row>
    <row r="292" spans="2:7" x14ac:dyDescent="0.25">
      <c r="B292" s="72" t="s">
        <v>257</v>
      </c>
      <c r="C292" s="71">
        <v>345</v>
      </c>
      <c r="D292" s="73">
        <f t="shared" si="21"/>
        <v>397</v>
      </c>
      <c r="E292" s="32"/>
      <c r="F292" s="84">
        <f t="shared" si="17"/>
        <v>0</v>
      </c>
      <c r="G292" s="31"/>
    </row>
    <row r="293" spans="2:7" x14ac:dyDescent="0.25">
      <c r="B293" s="72" t="s">
        <v>258</v>
      </c>
      <c r="C293" s="71">
        <v>345</v>
      </c>
      <c r="D293" s="73">
        <f t="shared" si="21"/>
        <v>397</v>
      </c>
      <c r="E293" s="32"/>
      <c r="F293" s="84">
        <f t="shared" si="17"/>
        <v>0</v>
      </c>
      <c r="G293" s="31"/>
    </row>
    <row r="294" spans="2:7" x14ac:dyDescent="0.25">
      <c r="B294" s="72" t="s">
        <v>259</v>
      </c>
      <c r="C294" s="103">
        <v>970</v>
      </c>
      <c r="D294" s="73">
        <f t="shared" si="21"/>
        <v>1116</v>
      </c>
      <c r="E294" s="32"/>
      <c r="F294" s="84">
        <f t="shared" ref="F294:F297" si="22">+C294*E294</f>
        <v>0</v>
      </c>
      <c r="G294" s="31"/>
    </row>
    <row r="295" spans="2:7" x14ac:dyDescent="0.25">
      <c r="B295" s="72" t="s">
        <v>260</v>
      </c>
      <c r="C295" s="103">
        <v>400</v>
      </c>
      <c r="D295" s="73">
        <f t="shared" si="21"/>
        <v>460</v>
      </c>
      <c r="E295" s="32"/>
      <c r="F295" s="84">
        <f t="shared" si="22"/>
        <v>0</v>
      </c>
      <c r="G295" s="31"/>
    </row>
    <row r="296" spans="2:7" x14ac:dyDescent="0.25">
      <c r="B296" s="72" t="s">
        <v>261</v>
      </c>
      <c r="C296" s="71">
        <v>58</v>
      </c>
      <c r="D296" s="73">
        <f t="shared" si="21"/>
        <v>67</v>
      </c>
      <c r="E296" s="32"/>
      <c r="F296" s="84">
        <f t="shared" si="22"/>
        <v>0</v>
      </c>
      <c r="G296" s="31"/>
    </row>
    <row r="297" spans="2:7" ht="15.75" thickBot="1" x14ac:dyDescent="0.3">
      <c r="B297" s="72" t="s">
        <v>262</v>
      </c>
      <c r="C297" s="71">
        <v>390</v>
      </c>
      <c r="D297" s="73">
        <f t="shared" si="21"/>
        <v>449</v>
      </c>
      <c r="E297" s="32"/>
      <c r="F297" s="84">
        <f t="shared" si="22"/>
        <v>0</v>
      </c>
      <c r="G297" s="31"/>
    </row>
    <row r="298" spans="2:7" ht="15.75" thickBot="1" x14ac:dyDescent="0.3">
      <c r="B298" s="114" t="s">
        <v>263</v>
      </c>
      <c r="C298" s="115"/>
      <c r="D298" s="97"/>
      <c r="E298" s="124">
        <f>SUM(E299:E314)</f>
        <v>0</v>
      </c>
      <c r="F298" s="98">
        <f>SUM(F299:F314)</f>
        <v>0</v>
      </c>
      <c r="G298" s="31"/>
    </row>
    <row r="299" spans="2:7" x14ac:dyDescent="0.25">
      <c r="B299" s="72" t="s">
        <v>264</v>
      </c>
      <c r="C299" s="71">
        <v>119</v>
      </c>
      <c r="D299" s="73">
        <f t="shared" ref="D299:D314" si="23">IF(C299&lt;3,ROUNDUP(+C299*J$3+C299,1),ROUNDUP(+C299*K$3+C299,0))</f>
        <v>149</v>
      </c>
      <c r="E299" s="32"/>
      <c r="F299" s="84">
        <f t="shared" ref="F299:F314" si="24">+C299*E299</f>
        <v>0</v>
      </c>
      <c r="G299" s="31"/>
    </row>
    <row r="300" spans="2:7" x14ac:dyDescent="0.25">
      <c r="B300" s="72" t="s">
        <v>265</v>
      </c>
      <c r="C300" s="71">
        <v>57</v>
      </c>
      <c r="D300" s="73">
        <f t="shared" si="23"/>
        <v>72</v>
      </c>
      <c r="E300" s="32"/>
      <c r="F300" s="84">
        <f t="shared" si="24"/>
        <v>0</v>
      </c>
      <c r="G300" s="31"/>
    </row>
    <row r="301" spans="2:7" x14ac:dyDescent="0.25">
      <c r="B301" s="72" t="s">
        <v>266</v>
      </c>
      <c r="C301" s="71">
        <v>75</v>
      </c>
      <c r="D301" s="73">
        <f t="shared" si="23"/>
        <v>94</v>
      </c>
      <c r="E301" s="32"/>
      <c r="F301" s="84">
        <f t="shared" si="24"/>
        <v>0</v>
      </c>
      <c r="G301" s="31"/>
    </row>
    <row r="302" spans="2:7" x14ac:dyDescent="0.25">
      <c r="B302" s="72" t="s">
        <v>267</v>
      </c>
      <c r="C302" s="71">
        <v>69</v>
      </c>
      <c r="D302" s="73">
        <f t="shared" si="23"/>
        <v>87</v>
      </c>
      <c r="E302" s="32"/>
      <c r="F302" s="84">
        <f t="shared" si="24"/>
        <v>0</v>
      </c>
      <c r="G302" s="31"/>
    </row>
    <row r="303" spans="2:7" x14ac:dyDescent="0.25">
      <c r="B303" s="72" t="s">
        <v>268</v>
      </c>
      <c r="C303" s="71">
        <v>32</v>
      </c>
      <c r="D303" s="73">
        <f t="shared" si="23"/>
        <v>40</v>
      </c>
      <c r="E303" s="32"/>
      <c r="F303" s="84">
        <f t="shared" si="24"/>
        <v>0</v>
      </c>
      <c r="G303" s="31"/>
    </row>
    <row r="304" spans="2:7" x14ac:dyDescent="0.25">
      <c r="B304" s="72" t="s">
        <v>269</v>
      </c>
      <c r="C304" s="71">
        <v>7</v>
      </c>
      <c r="D304" s="73">
        <f t="shared" si="23"/>
        <v>9</v>
      </c>
      <c r="E304" s="32"/>
      <c r="F304" s="84">
        <f t="shared" si="24"/>
        <v>0</v>
      </c>
      <c r="G304" s="31"/>
    </row>
    <row r="305" spans="2:7" x14ac:dyDescent="0.25">
      <c r="B305" s="37" t="s">
        <v>270</v>
      </c>
      <c r="C305" s="65">
        <v>225</v>
      </c>
      <c r="D305" s="73">
        <f t="shared" si="23"/>
        <v>282</v>
      </c>
      <c r="E305" s="32"/>
      <c r="F305" s="84">
        <f t="shared" si="24"/>
        <v>0</v>
      </c>
      <c r="G305" s="36"/>
    </row>
    <row r="306" spans="2:7" x14ac:dyDescent="0.25">
      <c r="B306" s="37" t="s">
        <v>271</v>
      </c>
      <c r="C306" s="65">
        <v>563</v>
      </c>
      <c r="D306" s="73">
        <f t="shared" si="23"/>
        <v>704</v>
      </c>
      <c r="E306" s="32"/>
      <c r="F306" s="84">
        <f t="shared" si="24"/>
        <v>0</v>
      </c>
      <c r="G306" s="36"/>
    </row>
    <row r="307" spans="2:7" x14ac:dyDescent="0.25">
      <c r="B307" s="37" t="s">
        <v>272</v>
      </c>
      <c r="C307" s="65">
        <v>225</v>
      </c>
      <c r="D307" s="73">
        <f t="shared" si="23"/>
        <v>282</v>
      </c>
      <c r="E307" s="32"/>
      <c r="F307" s="84">
        <f t="shared" si="24"/>
        <v>0</v>
      </c>
      <c r="G307" s="36"/>
    </row>
    <row r="308" spans="2:7" x14ac:dyDescent="0.25">
      <c r="B308" s="37" t="s">
        <v>273</v>
      </c>
      <c r="C308" s="65">
        <v>225</v>
      </c>
      <c r="D308" s="73">
        <f t="shared" si="23"/>
        <v>282</v>
      </c>
      <c r="E308" s="32"/>
      <c r="F308" s="84">
        <f>+C308*E308</f>
        <v>0</v>
      </c>
      <c r="G308" s="36"/>
    </row>
    <row r="309" spans="2:7" x14ac:dyDescent="0.25">
      <c r="B309" s="37" t="s">
        <v>274</v>
      </c>
      <c r="C309" s="65">
        <v>225</v>
      </c>
      <c r="D309" s="73">
        <f t="shared" si="23"/>
        <v>282</v>
      </c>
      <c r="E309" s="32"/>
      <c r="F309" s="84">
        <f>+C309*E309</f>
        <v>0</v>
      </c>
      <c r="G309" s="36"/>
    </row>
    <row r="310" spans="2:7" x14ac:dyDescent="0.25">
      <c r="B310" s="37" t="s">
        <v>275</v>
      </c>
      <c r="C310" s="65">
        <v>225</v>
      </c>
      <c r="D310" s="73">
        <f t="shared" si="23"/>
        <v>282</v>
      </c>
      <c r="E310" s="32"/>
      <c r="F310" s="84">
        <f>+C310*E310</f>
        <v>0</v>
      </c>
      <c r="G310" s="36"/>
    </row>
    <row r="311" spans="2:7" x14ac:dyDescent="0.25">
      <c r="B311" s="37" t="s">
        <v>276</v>
      </c>
      <c r="C311" s="65">
        <v>163</v>
      </c>
      <c r="D311" s="73">
        <f t="shared" si="23"/>
        <v>204</v>
      </c>
      <c r="E311" s="32"/>
      <c r="F311" s="84">
        <f t="shared" si="24"/>
        <v>0</v>
      </c>
      <c r="G311" s="31"/>
    </row>
    <row r="312" spans="2:7" x14ac:dyDescent="0.25">
      <c r="B312" s="37" t="s">
        <v>277</v>
      </c>
      <c r="C312" s="65">
        <v>482</v>
      </c>
      <c r="D312" s="73">
        <f t="shared" si="23"/>
        <v>603</v>
      </c>
      <c r="E312" s="32"/>
      <c r="F312" s="84">
        <f t="shared" si="24"/>
        <v>0</v>
      </c>
      <c r="G312" s="31"/>
    </row>
    <row r="313" spans="2:7" x14ac:dyDescent="0.25">
      <c r="B313" s="37" t="s">
        <v>278</v>
      </c>
      <c r="C313" s="65">
        <v>313</v>
      </c>
      <c r="D313" s="73">
        <f t="shared" si="23"/>
        <v>392</v>
      </c>
      <c r="E313" s="32"/>
      <c r="F313" s="84">
        <f t="shared" si="24"/>
        <v>0</v>
      </c>
      <c r="G313" s="31"/>
    </row>
    <row r="314" spans="2:7" ht="15.75" thickBot="1" x14ac:dyDescent="0.3">
      <c r="B314" s="37" t="s">
        <v>279</v>
      </c>
      <c r="C314" s="65">
        <v>25</v>
      </c>
      <c r="D314" s="73">
        <f t="shared" si="23"/>
        <v>32</v>
      </c>
      <c r="E314" s="32"/>
      <c r="F314" s="84">
        <f t="shared" si="24"/>
        <v>0</v>
      </c>
      <c r="G314" s="31"/>
    </row>
    <row r="315" spans="2:7" ht="15.75" thickBot="1" x14ac:dyDescent="0.3">
      <c r="B315" s="114" t="s">
        <v>375</v>
      </c>
      <c r="C315" s="115"/>
      <c r="D315" s="97"/>
      <c r="E315" s="124">
        <f>SUM(E316:E326)</f>
        <v>0</v>
      </c>
      <c r="F315" s="98">
        <f>SUM(F316:F326)</f>
        <v>0</v>
      </c>
      <c r="G315" s="36"/>
    </row>
    <row r="316" spans="2:7" x14ac:dyDescent="0.25">
      <c r="B316" s="37" t="s">
        <v>280</v>
      </c>
      <c r="C316" s="65">
        <v>438</v>
      </c>
      <c r="D316" s="73">
        <f t="shared" ref="D316:D326" si="25">IF(C316&lt;3,ROUNDUP(+C316*J$3+C316,1),ROUNDUP(+C316*K$3+C316,0))</f>
        <v>548</v>
      </c>
      <c r="E316" s="32"/>
      <c r="F316" s="84">
        <f>+C316*E316</f>
        <v>0</v>
      </c>
      <c r="G316" s="36"/>
    </row>
    <row r="317" spans="2:7" x14ac:dyDescent="0.25">
      <c r="B317" s="37" t="s">
        <v>281</v>
      </c>
      <c r="C317" s="65">
        <v>150</v>
      </c>
      <c r="D317" s="73">
        <f t="shared" si="25"/>
        <v>188</v>
      </c>
      <c r="E317" s="32"/>
      <c r="F317" s="84">
        <f>+C317*E317</f>
        <v>0</v>
      </c>
      <c r="G317" s="36"/>
    </row>
    <row r="318" spans="2:7" x14ac:dyDescent="0.25">
      <c r="B318" s="37" t="s">
        <v>282</v>
      </c>
      <c r="C318" s="65">
        <v>350</v>
      </c>
      <c r="D318" s="73">
        <f t="shared" si="25"/>
        <v>438</v>
      </c>
      <c r="E318" s="32"/>
      <c r="F318" s="84">
        <f>+C318*E318</f>
        <v>0</v>
      </c>
      <c r="G318" s="31"/>
    </row>
    <row r="319" spans="2:7" x14ac:dyDescent="0.25">
      <c r="B319" s="37" t="s">
        <v>283</v>
      </c>
      <c r="C319" s="65">
        <v>32</v>
      </c>
      <c r="D319" s="73">
        <f t="shared" si="25"/>
        <v>40</v>
      </c>
      <c r="E319" s="32"/>
      <c r="F319" s="84">
        <f>+C319*E319</f>
        <v>0</v>
      </c>
      <c r="G319" s="31"/>
    </row>
    <row r="320" spans="2:7" x14ac:dyDescent="0.25">
      <c r="B320" s="37" t="s">
        <v>284</v>
      </c>
      <c r="C320" s="65">
        <v>813</v>
      </c>
      <c r="D320" s="73">
        <f t="shared" si="25"/>
        <v>1017</v>
      </c>
      <c r="E320" s="32"/>
      <c r="F320" s="84">
        <f>+C320*E320</f>
        <v>0</v>
      </c>
      <c r="G320" s="31"/>
    </row>
    <row r="321" spans="2:7" x14ac:dyDescent="0.25">
      <c r="B321" s="37" t="s">
        <v>285</v>
      </c>
      <c r="C321" s="65">
        <v>563</v>
      </c>
      <c r="D321" s="73">
        <f t="shared" si="25"/>
        <v>704</v>
      </c>
      <c r="E321" s="32"/>
      <c r="F321" s="86">
        <f t="shared" ref="F321:F326" si="26">+C321*E321</f>
        <v>0</v>
      </c>
      <c r="G321" s="31"/>
    </row>
    <row r="322" spans="2:7" x14ac:dyDescent="0.25">
      <c r="B322" s="37" t="s">
        <v>286</v>
      </c>
      <c r="C322" s="65">
        <v>275</v>
      </c>
      <c r="D322" s="73">
        <f t="shared" si="25"/>
        <v>344</v>
      </c>
      <c r="E322" s="32"/>
      <c r="F322" s="86">
        <f t="shared" si="26"/>
        <v>0</v>
      </c>
      <c r="G322" s="31"/>
    </row>
    <row r="323" spans="2:7" x14ac:dyDescent="0.25">
      <c r="B323" s="37" t="s">
        <v>287</v>
      </c>
      <c r="C323" s="65">
        <v>313</v>
      </c>
      <c r="D323" s="73">
        <f t="shared" si="25"/>
        <v>392</v>
      </c>
      <c r="E323" s="32"/>
      <c r="F323" s="86">
        <f t="shared" si="26"/>
        <v>0</v>
      </c>
      <c r="G323" s="31"/>
    </row>
    <row r="324" spans="2:7" x14ac:dyDescent="0.25">
      <c r="B324" s="37" t="s">
        <v>288</v>
      </c>
      <c r="C324" s="65">
        <v>150</v>
      </c>
      <c r="D324" s="73">
        <f t="shared" si="25"/>
        <v>188</v>
      </c>
      <c r="E324" s="32"/>
      <c r="F324" s="86">
        <f t="shared" si="26"/>
        <v>0</v>
      </c>
      <c r="G324" s="31"/>
    </row>
    <row r="325" spans="2:7" x14ac:dyDescent="0.25">
      <c r="B325" s="37" t="s">
        <v>289</v>
      </c>
      <c r="C325" s="65">
        <v>500</v>
      </c>
      <c r="D325" s="73">
        <f t="shared" si="25"/>
        <v>625</v>
      </c>
      <c r="E325" s="32"/>
      <c r="F325" s="86">
        <f t="shared" si="26"/>
        <v>0</v>
      </c>
      <c r="G325" s="31"/>
    </row>
    <row r="326" spans="2:7" ht="15.75" thickBot="1" x14ac:dyDescent="0.3">
      <c r="B326" s="37" t="s">
        <v>290</v>
      </c>
      <c r="C326" s="65">
        <v>375</v>
      </c>
      <c r="D326" s="73">
        <f t="shared" si="25"/>
        <v>469</v>
      </c>
      <c r="E326" s="32"/>
      <c r="F326" s="86">
        <f t="shared" si="26"/>
        <v>0</v>
      </c>
      <c r="G326" s="31"/>
    </row>
    <row r="327" spans="2:7" ht="15.75" thickBot="1" x14ac:dyDescent="0.3">
      <c r="B327" s="112" t="s">
        <v>291</v>
      </c>
      <c r="C327" s="113"/>
      <c r="D327" s="97"/>
      <c r="E327" s="124">
        <f>SUM(E328:E348)</f>
        <v>0</v>
      </c>
      <c r="F327" s="98">
        <f>SUM(F328:F348)</f>
        <v>0</v>
      </c>
      <c r="G327" s="36"/>
    </row>
    <row r="328" spans="2:7" ht="15" customHeight="1" x14ac:dyDescent="0.25">
      <c r="B328" s="37" t="s">
        <v>294</v>
      </c>
      <c r="C328" s="65">
        <v>50</v>
      </c>
      <c r="D328" s="73">
        <f t="shared" ref="D328:D348" si="27">IF(C328&lt;3,ROUNDUP(+C328*J$3+C328,1),ROUNDUP(+C328*K$3+C328,0))</f>
        <v>63</v>
      </c>
      <c r="E328" s="32"/>
      <c r="F328" s="84">
        <f t="shared" ref="F328:F348" si="28">+C328*E328</f>
        <v>0</v>
      </c>
      <c r="G328" s="36"/>
    </row>
    <row r="329" spans="2:7" ht="15" customHeight="1" x14ac:dyDescent="0.25">
      <c r="B329" s="63" t="s">
        <v>314</v>
      </c>
      <c r="C329" s="66">
        <v>68</v>
      </c>
      <c r="D329" s="73">
        <f t="shared" si="27"/>
        <v>85</v>
      </c>
      <c r="E329" s="32"/>
      <c r="F329" s="84">
        <f t="shared" si="28"/>
        <v>0</v>
      </c>
      <c r="G329" s="36"/>
    </row>
    <row r="330" spans="2:7" ht="15" customHeight="1" x14ac:dyDescent="0.25">
      <c r="B330" s="37" t="s">
        <v>295</v>
      </c>
      <c r="C330" s="65">
        <v>68</v>
      </c>
      <c r="D330" s="73">
        <f t="shared" si="27"/>
        <v>85</v>
      </c>
      <c r="E330" s="32"/>
      <c r="F330" s="84">
        <f t="shared" si="28"/>
        <v>0</v>
      </c>
      <c r="G330" s="36"/>
    </row>
    <row r="331" spans="2:7" ht="15" customHeight="1" x14ac:dyDescent="0.25">
      <c r="B331" s="37" t="s">
        <v>335</v>
      </c>
      <c r="C331" s="65">
        <v>200</v>
      </c>
      <c r="D331" s="73">
        <f t="shared" si="27"/>
        <v>250</v>
      </c>
      <c r="E331" s="32"/>
      <c r="F331" s="84">
        <f t="shared" si="28"/>
        <v>0</v>
      </c>
      <c r="G331" s="36"/>
    </row>
    <row r="332" spans="2:7" ht="15" customHeight="1" x14ac:dyDescent="0.25">
      <c r="B332" s="37" t="s">
        <v>292</v>
      </c>
      <c r="C332" s="65">
        <v>57</v>
      </c>
      <c r="D332" s="73">
        <f t="shared" si="27"/>
        <v>72</v>
      </c>
      <c r="E332" s="32"/>
      <c r="F332" s="84">
        <f t="shared" si="28"/>
        <v>0</v>
      </c>
      <c r="G332" s="31"/>
    </row>
    <row r="333" spans="2:7" ht="15" customHeight="1" x14ac:dyDescent="0.25">
      <c r="B333" s="37" t="s">
        <v>296</v>
      </c>
      <c r="C333" s="65">
        <v>43</v>
      </c>
      <c r="D333" s="73">
        <f t="shared" si="27"/>
        <v>54</v>
      </c>
      <c r="E333" s="32"/>
      <c r="F333" s="84">
        <f t="shared" si="28"/>
        <v>0</v>
      </c>
      <c r="G333" s="31"/>
    </row>
    <row r="334" spans="2:7" ht="15" customHeight="1" x14ac:dyDescent="0.25">
      <c r="B334" s="63" t="s">
        <v>315</v>
      </c>
      <c r="C334" s="67">
        <v>30</v>
      </c>
      <c r="D334" s="73">
        <f t="shared" si="27"/>
        <v>38</v>
      </c>
      <c r="E334" s="32"/>
      <c r="F334" s="84">
        <f t="shared" si="28"/>
        <v>0</v>
      </c>
      <c r="G334" s="31"/>
    </row>
    <row r="335" spans="2:7" ht="15" customHeight="1" x14ac:dyDescent="0.25">
      <c r="B335" s="37" t="s">
        <v>297</v>
      </c>
      <c r="C335" s="65">
        <v>93</v>
      </c>
      <c r="D335" s="73">
        <f t="shared" si="27"/>
        <v>117</v>
      </c>
      <c r="E335" s="32"/>
      <c r="F335" s="84">
        <f t="shared" si="28"/>
        <v>0</v>
      </c>
      <c r="G335" s="31"/>
    </row>
    <row r="336" spans="2:7" ht="15" customHeight="1" x14ac:dyDescent="0.25">
      <c r="B336" s="37" t="s">
        <v>298</v>
      </c>
      <c r="C336" s="65">
        <v>25</v>
      </c>
      <c r="D336" s="73">
        <f t="shared" si="27"/>
        <v>32</v>
      </c>
      <c r="E336" s="32"/>
      <c r="F336" s="84">
        <f t="shared" si="28"/>
        <v>0</v>
      </c>
      <c r="G336" s="31"/>
    </row>
    <row r="337" spans="2:7" ht="15" customHeight="1" x14ac:dyDescent="0.25">
      <c r="B337" s="37" t="s">
        <v>299</v>
      </c>
      <c r="C337" s="65">
        <v>1500</v>
      </c>
      <c r="D337" s="73">
        <f t="shared" si="27"/>
        <v>1875</v>
      </c>
      <c r="E337" s="32"/>
      <c r="F337" s="84">
        <f t="shared" si="28"/>
        <v>0</v>
      </c>
      <c r="G337" s="31"/>
    </row>
    <row r="338" spans="2:7" ht="15" customHeight="1" x14ac:dyDescent="0.25">
      <c r="B338" s="37" t="s">
        <v>311</v>
      </c>
      <c r="C338" s="65">
        <v>32</v>
      </c>
      <c r="D338" s="73">
        <f t="shared" si="27"/>
        <v>40</v>
      </c>
      <c r="E338" s="32"/>
      <c r="F338" s="84">
        <f t="shared" si="28"/>
        <v>0</v>
      </c>
      <c r="G338" s="31"/>
    </row>
    <row r="339" spans="2:7" ht="15" customHeight="1" x14ac:dyDescent="0.25">
      <c r="B339" s="37" t="s">
        <v>301</v>
      </c>
      <c r="C339" s="65">
        <v>1063</v>
      </c>
      <c r="D339" s="73">
        <f t="shared" si="27"/>
        <v>1329</v>
      </c>
      <c r="E339" s="32"/>
      <c r="F339" s="84">
        <f t="shared" si="28"/>
        <v>0</v>
      </c>
      <c r="G339" s="31"/>
    </row>
    <row r="340" spans="2:7" ht="15" customHeight="1" x14ac:dyDescent="0.25">
      <c r="B340" s="37" t="s">
        <v>302</v>
      </c>
      <c r="C340" s="65">
        <v>69</v>
      </c>
      <c r="D340" s="73">
        <f t="shared" si="27"/>
        <v>87</v>
      </c>
      <c r="E340" s="32"/>
      <c r="F340" s="84">
        <f t="shared" si="28"/>
        <v>0</v>
      </c>
      <c r="G340" s="31"/>
    </row>
    <row r="341" spans="2:7" ht="15" customHeight="1" x14ac:dyDescent="0.25">
      <c r="B341" s="37" t="s">
        <v>303</v>
      </c>
      <c r="C341" s="65">
        <v>50</v>
      </c>
      <c r="D341" s="73">
        <f t="shared" si="27"/>
        <v>63</v>
      </c>
      <c r="E341" s="32"/>
      <c r="F341" s="84">
        <f t="shared" si="28"/>
        <v>0</v>
      </c>
      <c r="G341" s="31"/>
    </row>
    <row r="342" spans="2:7" ht="15" customHeight="1" x14ac:dyDescent="0.25">
      <c r="B342" s="37" t="s">
        <v>312</v>
      </c>
      <c r="C342" s="65">
        <v>7</v>
      </c>
      <c r="D342" s="73">
        <f t="shared" si="27"/>
        <v>9</v>
      </c>
      <c r="E342" s="32"/>
      <c r="F342" s="84">
        <f t="shared" si="28"/>
        <v>0</v>
      </c>
      <c r="G342" s="31"/>
    </row>
    <row r="343" spans="2:7" ht="15" customHeight="1" x14ac:dyDescent="0.25">
      <c r="B343" s="37" t="s">
        <v>304</v>
      </c>
      <c r="C343" s="65">
        <v>157</v>
      </c>
      <c r="D343" s="73">
        <f t="shared" si="27"/>
        <v>197</v>
      </c>
      <c r="E343" s="32"/>
      <c r="F343" s="84">
        <f t="shared" si="28"/>
        <v>0</v>
      </c>
      <c r="G343" s="31"/>
    </row>
    <row r="344" spans="2:7" ht="15" customHeight="1" x14ac:dyDescent="0.25">
      <c r="B344" s="37" t="s">
        <v>305</v>
      </c>
      <c r="C344" s="65">
        <v>600</v>
      </c>
      <c r="D344" s="73">
        <f t="shared" si="27"/>
        <v>750</v>
      </c>
      <c r="E344" s="32"/>
      <c r="F344" s="84">
        <f t="shared" si="28"/>
        <v>0</v>
      </c>
      <c r="G344" s="31"/>
    </row>
    <row r="345" spans="2:7" ht="15" customHeight="1" x14ac:dyDescent="0.25">
      <c r="B345" s="63" t="s">
        <v>313</v>
      </c>
      <c r="C345" s="66">
        <v>438</v>
      </c>
      <c r="D345" s="73">
        <f t="shared" si="27"/>
        <v>548</v>
      </c>
      <c r="E345" s="32"/>
      <c r="F345" s="84">
        <f t="shared" si="28"/>
        <v>0</v>
      </c>
      <c r="G345" s="31"/>
    </row>
    <row r="346" spans="2:7" ht="15" customHeight="1" x14ac:dyDescent="0.25">
      <c r="B346" s="37" t="s">
        <v>306</v>
      </c>
      <c r="C346" s="65">
        <v>207</v>
      </c>
      <c r="D346" s="73">
        <f t="shared" si="27"/>
        <v>259</v>
      </c>
      <c r="E346" s="32"/>
      <c r="F346" s="84">
        <f t="shared" si="28"/>
        <v>0</v>
      </c>
      <c r="G346" s="31"/>
    </row>
    <row r="347" spans="2:7" ht="15" customHeight="1" x14ac:dyDescent="0.25">
      <c r="B347" s="37" t="s">
        <v>307</v>
      </c>
      <c r="C347" s="65">
        <v>3.2</v>
      </c>
      <c r="D347" s="73">
        <f t="shared" si="27"/>
        <v>4</v>
      </c>
      <c r="E347" s="32"/>
      <c r="F347" s="84">
        <f t="shared" si="28"/>
        <v>0</v>
      </c>
      <c r="G347" s="31"/>
    </row>
    <row r="348" spans="2:7" ht="15" customHeight="1" thickBot="1" x14ac:dyDescent="0.3">
      <c r="B348" s="69" t="s">
        <v>293</v>
      </c>
      <c r="C348" s="70">
        <v>50</v>
      </c>
      <c r="D348" s="73">
        <f t="shared" si="27"/>
        <v>63</v>
      </c>
      <c r="E348" s="33"/>
      <c r="F348" s="104">
        <f t="shared" si="28"/>
        <v>0</v>
      </c>
      <c r="G348" s="31"/>
    </row>
    <row r="349" spans="2:7" ht="15.75" thickBot="1" x14ac:dyDescent="0.3">
      <c r="B349" s="112" t="s">
        <v>336</v>
      </c>
      <c r="C349" s="113"/>
      <c r="D349" s="96"/>
      <c r="E349" s="124">
        <f>SUM(E350:E376)</f>
        <v>0</v>
      </c>
      <c r="F349" s="94">
        <f>SUM(F350:F376)</f>
        <v>0</v>
      </c>
      <c r="G349" s="31"/>
    </row>
    <row r="350" spans="2:7" x14ac:dyDescent="0.25">
      <c r="B350" s="37" t="s">
        <v>344</v>
      </c>
      <c r="C350" s="65">
        <v>550</v>
      </c>
      <c r="D350" s="65">
        <v>550</v>
      </c>
      <c r="E350" s="32"/>
      <c r="F350" s="84">
        <f t="shared" ref="F350:F376" si="29">+C350*E350</f>
        <v>0</v>
      </c>
      <c r="G350" s="31"/>
    </row>
    <row r="351" spans="2:7" x14ac:dyDescent="0.25">
      <c r="B351" s="37" t="s">
        <v>345</v>
      </c>
      <c r="C351" s="65">
        <v>1250</v>
      </c>
      <c r="D351" s="65">
        <v>1250</v>
      </c>
      <c r="E351" s="32"/>
      <c r="F351" s="84">
        <f t="shared" si="29"/>
        <v>0</v>
      </c>
      <c r="G351" s="31"/>
    </row>
    <row r="352" spans="2:7" x14ac:dyDescent="0.25">
      <c r="B352" s="37" t="s">
        <v>338</v>
      </c>
      <c r="C352" s="65">
        <v>550</v>
      </c>
      <c r="D352" s="65">
        <v>550</v>
      </c>
      <c r="E352" s="32"/>
      <c r="F352" s="84">
        <f t="shared" si="29"/>
        <v>0</v>
      </c>
      <c r="G352" s="31"/>
    </row>
    <row r="353" spans="2:7" x14ac:dyDescent="0.25">
      <c r="B353" s="37" t="s">
        <v>340</v>
      </c>
      <c r="C353" s="65">
        <v>650</v>
      </c>
      <c r="D353" s="65">
        <v>650</v>
      </c>
      <c r="E353" s="32"/>
      <c r="F353" s="84">
        <f t="shared" si="29"/>
        <v>0</v>
      </c>
      <c r="G353" s="31"/>
    </row>
    <row r="354" spans="2:7" x14ac:dyDescent="0.25">
      <c r="B354" s="37" t="s">
        <v>341</v>
      </c>
      <c r="C354" s="65">
        <v>700</v>
      </c>
      <c r="D354" s="65">
        <v>700</v>
      </c>
      <c r="E354" s="32"/>
      <c r="F354" s="84">
        <f t="shared" si="29"/>
        <v>0</v>
      </c>
      <c r="G354" s="31"/>
    </row>
    <row r="355" spans="2:7" x14ac:dyDescent="0.25">
      <c r="B355" s="37" t="s">
        <v>353</v>
      </c>
      <c r="C355" s="65">
        <v>450</v>
      </c>
      <c r="D355" s="65">
        <v>450</v>
      </c>
      <c r="E355" s="32"/>
      <c r="F355" s="84">
        <f t="shared" si="29"/>
        <v>0</v>
      </c>
      <c r="G355" s="31"/>
    </row>
    <row r="356" spans="2:7" x14ac:dyDescent="0.25">
      <c r="B356" s="37" t="s">
        <v>343</v>
      </c>
      <c r="C356" s="65">
        <v>600</v>
      </c>
      <c r="D356" s="65">
        <v>600</v>
      </c>
      <c r="E356" s="32"/>
      <c r="F356" s="84">
        <f t="shared" si="29"/>
        <v>0</v>
      </c>
      <c r="G356" s="31"/>
    </row>
    <row r="357" spans="2:7" x14ac:dyDescent="0.25">
      <c r="B357" s="37" t="s">
        <v>339</v>
      </c>
      <c r="C357" s="65">
        <v>650</v>
      </c>
      <c r="D357" s="65">
        <v>650</v>
      </c>
      <c r="E357" s="32"/>
      <c r="F357" s="84">
        <f t="shared" si="29"/>
        <v>0</v>
      </c>
      <c r="G357" s="31"/>
    </row>
    <row r="358" spans="2:7" x14ac:dyDescent="0.25">
      <c r="B358" s="37" t="s">
        <v>347</v>
      </c>
      <c r="C358" s="65">
        <v>950</v>
      </c>
      <c r="D358" s="65">
        <v>950</v>
      </c>
      <c r="E358" s="32"/>
      <c r="F358" s="84">
        <f t="shared" si="29"/>
        <v>0</v>
      </c>
      <c r="G358" s="31"/>
    </row>
    <row r="359" spans="2:7" x14ac:dyDescent="0.25">
      <c r="B359" s="37" t="s">
        <v>359</v>
      </c>
      <c r="C359" s="65">
        <v>500</v>
      </c>
      <c r="D359" s="65">
        <v>500</v>
      </c>
      <c r="E359" s="32"/>
      <c r="F359" s="84">
        <f t="shared" si="29"/>
        <v>0</v>
      </c>
      <c r="G359" s="31"/>
    </row>
    <row r="360" spans="2:7" x14ac:dyDescent="0.25">
      <c r="B360" s="37" t="s">
        <v>346</v>
      </c>
      <c r="C360" s="65">
        <v>600</v>
      </c>
      <c r="D360" s="65">
        <v>600</v>
      </c>
      <c r="E360" s="32"/>
      <c r="F360" s="84">
        <f t="shared" si="29"/>
        <v>0</v>
      </c>
      <c r="G360" s="31"/>
    </row>
    <row r="361" spans="2:7" x14ac:dyDescent="0.25">
      <c r="B361" s="37" t="s">
        <v>358</v>
      </c>
      <c r="C361" s="65">
        <v>450</v>
      </c>
      <c r="D361" s="65">
        <v>450</v>
      </c>
      <c r="E361" s="32"/>
      <c r="F361" s="84">
        <f t="shared" si="29"/>
        <v>0</v>
      </c>
      <c r="G361" s="31"/>
    </row>
    <row r="362" spans="2:7" x14ac:dyDescent="0.25">
      <c r="B362" s="37" t="s">
        <v>348</v>
      </c>
      <c r="C362" s="65">
        <v>600</v>
      </c>
      <c r="D362" s="65">
        <v>600</v>
      </c>
      <c r="E362" s="32"/>
      <c r="F362" s="84">
        <f t="shared" si="29"/>
        <v>0</v>
      </c>
      <c r="G362" s="31"/>
    </row>
    <row r="363" spans="2:7" x14ac:dyDescent="0.25">
      <c r="B363" s="37" t="s">
        <v>360</v>
      </c>
      <c r="C363" s="65">
        <v>500</v>
      </c>
      <c r="D363" s="65">
        <v>500</v>
      </c>
      <c r="E363" s="32"/>
      <c r="F363" s="84">
        <f t="shared" si="29"/>
        <v>0</v>
      </c>
      <c r="G363" s="31"/>
    </row>
    <row r="364" spans="2:7" x14ac:dyDescent="0.25">
      <c r="B364" s="37" t="s">
        <v>349</v>
      </c>
      <c r="C364" s="65">
        <v>550</v>
      </c>
      <c r="D364" s="65">
        <v>550</v>
      </c>
      <c r="E364" s="32"/>
      <c r="F364" s="84">
        <f t="shared" si="29"/>
        <v>0</v>
      </c>
      <c r="G364" s="31"/>
    </row>
    <row r="365" spans="2:7" x14ac:dyDescent="0.25">
      <c r="B365" s="37" t="s">
        <v>361</v>
      </c>
      <c r="C365" s="65">
        <v>500</v>
      </c>
      <c r="D365" s="65">
        <v>500</v>
      </c>
      <c r="E365" s="32"/>
      <c r="F365" s="84">
        <f t="shared" si="29"/>
        <v>0</v>
      </c>
      <c r="G365" s="31"/>
    </row>
    <row r="366" spans="2:7" x14ac:dyDescent="0.25">
      <c r="B366" s="37" t="s">
        <v>364</v>
      </c>
      <c r="C366" s="65">
        <v>650</v>
      </c>
      <c r="D366" s="65">
        <v>650</v>
      </c>
      <c r="E366" s="32"/>
      <c r="F366" s="84">
        <f t="shared" si="29"/>
        <v>0</v>
      </c>
      <c r="G366" s="31"/>
    </row>
    <row r="367" spans="2:7" x14ac:dyDescent="0.25">
      <c r="B367" s="37" t="s">
        <v>363</v>
      </c>
      <c r="C367" s="65">
        <v>450</v>
      </c>
      <c r="D367" s="65">
        <v>450</v>
      </c>
      <c r="E367" s="32"/>
      <c r="F367" s="84">
        <f t="shared" si="29"/>
        <v>0</v>
      </c>
      <c r="G367" s="31"/>
    </row>
    <row r="368" spans="2:7" x14ac:dyDescent="0.25">
      <c r="B368" s="37" t="s">
        <v>342</v>
      </c>
      <c r="C368" s="65">
        <v>550</v>
      </c>
      <c r="D368" s="65">
        <v>550</v>
      </c>
      <c r="E368" s="32"/>
      <c r="F368" s="84">
        <f t="shared" si="29"/>
        <v>0</v>
      </c>
      <c r="G368" s="31"/>
    </row>
    <row r="369" spans="1:8" x14ac:dyDescent="0.25">
      <c r="B369" s="37" t="s">
        <v>350</v>
      </c>
      <c r="C369" s="65">
        <v>550</v>
      </c>
      <c r="D369" s="65">
        <v>550</v>
      </c>
      <c r="E369" s="32"/>
      <c r="F369" s="84">
        <f t="shared" si="29"/>
        <v>0</v>
      </c>
      <c r="G369" s="31"/>
    </row>
    <row r="370" spans="1:8" x14ac:dyDescent="0.25">
      <c r="B370" s="37" t="s">
        <v>362</v>
      </c>
      <c r="C370" s="65">
        <v>450</v>
      </c>
      <c r="D370" s="65">
        <v>450</v>
      </c>
      <c r="E370" s="32"/>
      <c r="F370" s="84">
        <f t="shared" si="29"/>
        <v>0</v>
      </c>
      <c r="G370" s="31"/>
    </row>
    <row r="371" spans="1:8" x14ac:dyDescent="0.25">
      <c r="B371" s="37" t="s">
        <v>356</v>
      </c>
      <c r="C371" s="65">
        <v>450</v>
      </c>
      <c r="D371" s="65">
        <v>450</v>
      </c>
      <c r="E371" s="32"/>
      <c r="F371" s="84">
        <f t="shared" si="29"/>
        <v>0</v>
      </c>
      <c r="G371" s="31"/>
    </row>
    <row r="372" spans="1:8" x14ac:dyDescent="0.25">
      <c r="B372" s="37" t="s">
        <v>351</v>
      </c>
      <c r="C372" s="65">
        <v>550</v>
      </c>
      <c r="D372" s="65">
        <v>550</v>
      </c>
      <c r="E372" s="32"/>
      <c r="F372" s="84">
        <f t="shared" si="29"/>
        <v>0</v>
      </c>
      <c r="G372" s="31"/>
    </row>
    <row r="373" spans="1:8" x14ac:dyDescent="0.25">
      <c r="B373" s="37" t="s">
        <v>352</v>
      </c>
      <c r="C373" s="65">
        <v>550</v>
      </c>
      <c r="D373" s="65">
        <v>550</v>
      </c>
      <c r="E373" s="32"/>
      <c r="F373" s="84">
        <f t="shared" si="29"/>
        <v>0</v>
      </c>
      <c r="G373" s="31"/>
    </row>
    <row r="374" spans="1:8" x14ac:dyDescent="0.25">
      <c r="B374" s="37" t="s">
        <v>354</v>
      </c>
      <c r="C374" s="65">
        <v>550</v>
      </c>
      <c r="D374" s="65">
        <v>550</v>
      </c>
      <c r="E374" s="32"/>
      <c r="F374" s="84">
        <f t="shared" si="29"/>
        <v>0</v>
      </c>
      <c r="G374" s="31"/>
    </row>
    <row r="375" spans="1:8" x14ac:dyDescent="0.25">
      <c r="B375" s="37" t="s">
        <v>357</v>
      </c>
      <c r="C375" s="65">
        <v>35</v>
      </c>
      <c r="D375" s="65">
        <v>35</v>
      </c>
      <c r="E375" s="32"/>
      <c r="F375" s="84">
        <f t="shared" si="29"/>
        <v>0</v>
      </c>
      <c r="G375" s="31"/>
    </row>
    <row r="376" spans="1:8" x14ac:dyDescent="0.25">
      <c r="B376" s="37" t="s">
        <v>355</v>
      </c>
      <c r="C376" s="65">
        <v>195</v>
      </c>
      <c r="D376" s="65">
        <v>195</v>
      </c>
      <c r="E376" s="32"/>
      <c r="F376" s="84">
        <f t="shared" si="29"/>
        <v>0</v>
      </c>
      <c r="G376" s="31"/>
    </row>
    <row r="377" spans="1:8" x14ac:dyDescent="0.25">
      <c r="B377" s="42"/>
      <c r="C377" s="43"/>
      <c r="D377" s="43"/>
      <c r="E377" s="44">
        <v>1</v>
      </c>
      <c r="F377" s="45"/>
      <c r="G377" s="46"/>
    </row>
    <row r="378" spans="1:8" ht="150" customHeight="1" x14ac:dyDescent="0.25">
      <c r="B378" s="2"/>
      <c r="C378" s="2"/>
      <c r="D378" s="2"/>
      <c r="E378" s="44">
        <v>1</v>
      </c>
      <c r="F378" s="2"/>
    </row>
    <row r="379" spans="1:8" ht="39.75" customHeight="1" x14ac:dyDescent="0.25">
      <c r="A379" s="118" t="s">
        <v>376</v>
      </c>
      <c r="B379" s="118"/>
      <c r="C379" s="118"/>
      <c r="D379" s="118"/>
      <c r="E379" s="118"/>
      <c r="F379" s="118"/>
      <c r="G379" s="118"/>
    </row>
    <row r="380" spans="1:8" ht="31.5" x14ac:dyDescent="0.25">
      <c r="A380" s="111" t="s">
        <v>316</v>
      </c>
      <c r="B380" s="111"/>
      <c r="C380" s="111"/>
      <c r="D380" s="111"/>
      <c r="E380" s="111"/>
      <c r="F380" s="111"/>
      <c r="G380" s="111"/>
    </row>
    <row r="381" spans="1:8" ht="15.75" customHeight="1" x14ac:dyDescent="0.25">
      <c r="A381" s="47"/>
      <c r="B381" s="109"/>
      <c r="C381" s="109"/>
      <c r="D381" s="109"/>
      <c r="E381" s="109"/>
      <c r="F381" s="109"/>
      <c r="G381" s="109"/>
      <c r="H381" s="109"/>
    </row>
    <row r="382" spans="1:8" x14ac:dyDescent="0.25">
      <c r="A382" s="47"/>
      <c r="B382" s="48" t="s">
        <v>2</v>
      </c>
      <c r="C382" s="110" t="str">
        <f>+C8</f>
        <v>Please complete</v>
      </c>
      <c r="D382" s="110"/>
      <c r="E382" s="110"/>
      <c r="F382" s="45"/>
      <c r="G382" s="46"/>
    </row>
    <row r="383" spans="1:8" x14ac:dyDescent="0.25">
      <c r="A383" s="47"/>
      <c r="B383" s="48" t="s">
        <v>3</v>
      </c>
      <c r="C383" s="110" t="str">
        <f t="shared" ref="C383:C386" si="30">+C9</f>
        <v>Please complete</v>
      </c>
      <c r="D383" s="110"/>
      <c r="E383" s="110"/>
      <c r="F383" s="45"/>
      <c r="G383" s="46"/>
    </row>
    <row r="384" spans="1:8" x14ac:dyDescent="0.25">
      <c r="A384" s="47"/>
      <c r="B384" s="48" t="s">
        <v>4</v>
      </c>
      <c r="C384" s="110" t="str">
        <f t="shared" si="30"/>
        <v>Please complete</v>
      </c>
      <c r="D384" s="110"/>
      <c r="E384" s="110"/>
      <c r="F384" s="45"/>
      <c r="G384" s="46"/>
    </row>
    <row r="385" spans="1:7" x14ac:dyDescent="0.25">
      <c r="A385" s="47"/>
      <c r="B385" s="48" t="s">
        <v>5</v>
      </c>
      <c r="C385" s="110" t="str">
        <f t="shared" si="30"/>
        <v>Please complete</v>
      </c>
      <c r="D385" s="110"/>
      <c r="E385" s="110"/>
      <c r="F385" s="45"/>
      <c r="G385" s="46"/>
    </row>
    <row r="386" spans="1:7" x14ac:dyDescent="0.25">
      <c r="A386" s="47"/>
      <c r="B386" s="48" t="s">
        <v>6</v>
      </c>
      <c r="C386" s="110" t="str">
        <f t="shared" si="30"/>
        <v>Please complete</v>
      </c>
      <c r="D386" s="110"/>
      <c r="E386" s="110"/>
      <c r="F386" s="45"/>
      <c r="G386" s="46"/>
    </row>
    <row r="387" spans="1:7" x14ac:dyDescent="0.25">
      <c r="A387" s="49"/>
      <c r="B387" s="49"/>
      <c r="C387" s="49"/>
      <c r="D387" s="49"/>
      <c r="E387" s="44">
        <v>1</v>
      </c>
      <c r="F387" s="49"/>
      <c r="G387" s="50"/>
    </row>
    <row r="388" spans="1:7" s="51" customFormat="1" x14ac:dyDescent="0.25">
      <c r="B388" s="49"/>
      <c r="C388" s="49"/>
      <c r="D388" s="49"/>
      <c r="E388" s="44">
        <v>1</v>
      </c>
      <c r="F388" s="49"/>
      <c r="G388" s="50"/>
    </row>
    <row r="389" spans="1:7" s="51" customFormat="1" x14ac:dyDescent="0.25">
      <c r="A389" s="119" t="s">
        <v>317</v>
      </c>
      <c r="B389" s="119"/>
      <c r="C389" s="119"/>
      <c r="D389" s="119"/>
      <c r="E389" s="119"/>
      <c r="F389" s="119"/>
      <c r="G389" s="119"/>
    </row>
    <row r="390" spans="1:7" s="51" customFormat="1" ht="47.25" customHeight="1" x14ac:dyDescent="0.25">
      <c r="A390" s="116" t="s">
        <v>318</v>
      </c>
      <c r="B390" s="116"/>
      <c r="C390" s="116"/>
      <c r="D390" s="116"/>
      <c r="E390" s="116"/>
      <c r="F390" s="116"/>
      <c r="G390" s="116"/>
    </row>
    <row r="391" spans="1:7" s="51" customFormat="1" ht="46.5" customHeight="1" x14ac:dyDescent="0.25">
      <c r="A391" s="116" t="s">
        <v>319</v>
      </c>
      <c r="B391" s="116"/>
      <c r="C391" s="116"/>
      <c r="D391" s="116"/>
      <c r="E391" s="116"/>
      <c r="F391" s="116"/>
      <c r="G391" s="116"/>
    </row>
    <row r="392" spans="1:7" s="51" customFormat="1" ht="42" customHeight="1" x14ac:dyDescent="0.25">
      <c r="A392" s="116" t="s">
        <v>320</v>
      </c>
      <c r="B392" s="116"/>
      <c r="C392" s="116"/>
      <c r="D392" s="116"/>
      <c r="E392" s="116"/>
      <c r="F392" s="116"/>
      <c r="G392" s="116"/>
    </row>
    <row r="393" spans="1:7" s="51" customFormat="1" ht="58.5" customHeight="1" x14ac:dyDescent="0.25">
      <c r="A393" s="116" t="s">
        <v>321</v>
      </c>
      <c r="B393" s="116"/>
      <c r="C393" s="116"/>
      <c r="D393" s="116"/>
      <c r="E393" s="116"/>
      <c r="F393" s="116"/>
      <c r="G393" s="116"/>
    </row>
    <row r="394" spans="1:7" s="51" customFormat="1" x14ac:dyDescent="0.25">
      <c r="A394" s="52"/>
      <c r="B394" s="52"/>
      <c r="C394" s="52"/>
      <c r="D394" s="52"/>
      <c r="E394" s="52"/>
      <c r="F394" s="52"/>
      <c r="G394" s="53"/>
    </row>
    <row r="395" spans="1:7" s="51" customFormat="1" x14ac:dyDescent="0.25">
      <c r="A395" s="54" t="s">
        <v>322</v>
      </c>
      <c r="B395" s="55"/>
      <c r="C395" s="55"/>
      <c r="D395" s="55"/>
      <c r="E395" s="55"/>
      <c r="F395" s="55"/>
      <c r="G395" s="53"/>
    </row>
    <row r="396" spans="1:7" s="51" customFormat="1" x14ac:dyDescent="0.25">
      <c r="A396" s="55"/>
      <c r="B396" s="55"/>
      <c r="C396" s="55"/>
      <c r="D396" s="55"/>
      <c r="E396" s="55"/>
      <c r="F396" s="55"/>
      <c r="G396" s="53"/>
    </row>
    <row r="397" spans="1:7" s="51" customFormat="1" ht="31.5" customHeight="1" x14ac:dyDescent="0.25">
      <c r="A397" s="56" t="s">
        <v>323</v>
      </c>
      <c r="B397" s="56"/>
      <c r="C397" s="57"/>
      <c r="D397" s="57"/>
      <c r="E397" s="56" t="s">
        <v>324</v>
      </c>
      <c r="F397" s="56"/>
      <c r="G397" s="53"/>
    </row>
    <row r="398" spans="1:7" s="51" customFormat="1" ht="31.5" customHeight="1" x14ac:dyDescent="0.25">
      <c r="A398" s="55"/>
      <c r="B398" s="55"/>
      <c r="C398" s="55"/>
      <c r="D398" s="55"/>
      <c r="E398" s="55"/>
      <c r="F398" s="55"/>
      <c r="G398" s="53"/>
    </row>
    <row r="399" spans="1:7" s="51" customFormat="1" ht="31.5" customHeight="1" x14ac:dyDescent="0.25">
      <c r="A399" s="56" t="s">
        <v>325</v>
      </c>
      <c r="B399" s="56"/>
      <c r="C399" s="56"/>
      <c r="D399" s="56"/>
      <c r="E399" s="56"/>
      <c r="F399" s="56"/>
      <c r="G399" s="56"/>
    </row>
    <row r="400" spans="1:7" s="51" customFormat="1" ht="31.5" customHeight="1" x14ac:dyDescent="0.25">
      <c r="A400" s="56"/>
      <c r="B400" s="56"/>
      <c r="C400" s="56"/>
      <c r="D400" s="56"/>
      <c r="E400" s="56"/>
      <c r="F400" s="56"/>
      <c r="G400" s="56"/>
    </row>
    <row r="401" spans="1:7" s="51" customFormat="1" ht="31.5" customHeight="1" x14ac:dyDescent="0.25">
      <c r="A401" s="55"/>
      <c r="B401" s="55"/>
      <c r="C401" s="55"/>
      <c r="D401" s="55"/>
      <c r="E401" s="55"/>
      <c r="F401" s="55"/>
      <c r="G401" s="53"/>
    </row>
    <row r="402" spans="1:7" ht="31.5" customHeight="1" x14ac:dyDescent="0.25">
      <c r="A402" s="56" t="s">
        <v>326</v>
      </c>
      <c r="B402" s="56"/>
      <c r="C402" s="56"/>
      <c r="D402" s="56"/>
      <c r="E402" s="56"/>
      <c r="F402" s="55"/>
      <c r="G402" s="53"/>
    </row>
    <row r="403" spans="1:7" ht="31.5" customHeight="1" x14ac:dyDescent="0.25">
      <c r="A403" s="58"/>
      <c r="B403" s="58"/>
      <c r="C403" s="58"/>
      <c r="D403" s="58"/>
      <c r="E403" s="58"/>
      <c r="F403" s="58"/>
      <c r="G403" s="59"/>
    </row>
  </sheetData>
  <sheetProtection password="D0EA" sheet="1" objects="1" scenarios="1"/>
  <autoFilter ref="B49:F393"/>
  <sortState ref="B257:D273">
    <sortCondition ref="B257"/>
  </sortState>
  <mergeCells count="42">
    <mergeCell ref="A44:G44"/>
    <mergeCell ref="A3:G3"/>
    <mergeCell ref="A4:G4"/>
    <mergeCell ref="A6:G6"/>
    <mergeCell ref="C8:E8"/>
    <mergeCell ref="A43:G43"/>
    <mergeCell ref="A393:G393"/>
    <mergeCell ref="B47:G47"/>
    <mergeCell ref="C9:E9"/>
    <mergeCell ref="C10:E10"/>
    <mergeCell ref="C11:E11"/>
    <mergeCell ref="C12:E12"/>
    <mergeCell ref="B50:C50"/>
    <mergeCell ref="B156:C156"/>
    <mergeCell ref="A46:G46"/>
    <mergeCell ref="A379:G379"/>
    <mergeCell ref="C382:E382"/>
    <mergeCell ref="A389:G389"/>
    <mergeCell ref="A390:G390"/>
    <mergeCell ref="B175:C175"/>
    <mergeCell ref="B195:C195"/>
    <mergeCell ref="B203:C203"/>
    <mergeCell ref="B122:C122"/>
    <mergeCell ref="B133:C133"/>
    <mergeCell ref="B145:C145"/>
    <mergeCell ref="A391:G391"/>
    <mergeCell ref="A392:G392"/>
    <mergeCell ref="C385:E385"/>
    <mergeCell ref="C386:E386"/>
    <mergeCell ref="A380:G380"/>
    <mergeCell ref="B327:C327"/>
    <mergeCell ref="B349:C349"/>
    <mergeCell ref="C383:E383"/>
    <mergeCell ref="C384:E384"/>
    <mergeCell ref="B211:C211"/>
    <mergeCell ref="B222:C222"/>
    <mergeCell ref="B259:C259"/>
    <mergeCell ref="B280:C280"/>
    <mergeCell ref="B298:C298"/>
    <mergeCell ref="B315:C315"/>
    <mergeCell ref="B85:C85"/>
    <mergeCell ref="B104:C104"/>
  </mergeCells>
  <pageMargins left="0.70866141732283472" right="0.70866141732283472" top="0.74803149606299213" bottom="0.74803149606299213" header="0.31496062992125984" footer="0.31496062992125984"/>
  <pageSetup paperSize="9" scale="63" fitToHeight="2" orientation="portrait" horizontalDpi="4294967294" verticalDpi="4294967294" r:id="rId1"/>
  <rowBreaks count="3" manualBreakCount="3">
    <brk id="42" max="6" man="1"/>
    <brk id="304" max="6" man="1"/>
    <brk id="377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Equipment hire</vt:lpstr>
      <vt:lpstr>'Equipment hire'!Print_Area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2016-11-23T09:27:17Z</dcterms:created>
  <dcterms:modified xsi:type="dcterms:W3CDTF">2016-11-24T13:06:37Z</dcterms:modified>
</cp:coreProperties>
</file>